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14.xml" ContentType="application/vnd.openxmlformats-officedocument.drawing+xml"/>
  <Override PartName="/xl/comments9.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2"/>
  <workbookPr autoCompressPictures="0"/>
  <mc:AlternateContent xmlns:mc="http://schemas.openxmlformats.org/markup-compatibility/2006">
    <mc:Choice Requires="x15">
      <x15ac:absPath xmlns:x15ac="http://schemas.microsoft.com/office/spreadsheetml/2010/11/ac" url="/Users/cathrynchatburn/Desktop/C2 icloud drive/01 Urban Enquiry/06 Projects/P168 QIS BGA School Design Resources/03 Project Development  /C Sustainability Plan and Toolkit /07 Toolkit /Revised for publication  /05 Sustainability strategy /01 Energy and carbon /"/>
    </mc:Choice>
  </mc:AlternateContent>
  <xr:revisionPtr revIDLastSave="0" documentId="13_ncr:1_{53DA8484-728E-6147-BB93-C2BBBA77672C}" xr6:coauthVersionLast="47" xr6:coauthVersionMax="47" xr10:uidLastSave="{00000000-0000-0000-0000-000000000000}"/>
  <bookViews>
    <workbookView xWindow="100" yWindow="500" windowWidth="36460" windowHeight="20940" tabRatio="848" activeTab="6" xr2:uid="{00000000-000D-0000-FFFF-FFFF00000000}"/>
  </bookViews>
  <sheets>
    <sheet name="Introduction" sheetId="37" r:id="rId1"/>
    <sheet name="Monitoring example" sheetId="36" r:id="rId2"/>
    <sheet name="Light levels (lux)" sheetId="38" r:id="rId3"/>
    <sheet name="Temperature (C)" sheetId="40" r:id="rId4"/>
    <sheet name="Power meter (kWh)" sheetId="39" r:id="rId5"/>
    <sheet name="Offices and corridors" sheetId="21" r:id="rId6"/>
    <sheet name="Classrooms" sheetId="22" r:id="rId7"/>
    <sheet name="Sheet1" sheetId="41" r:id="rId8"/>
    <sheet name="Sheet2" sheetId="42" r:id="rId9"/>
    <sheet name="Server room(s)" sheetId="32" r:id="rId10"/>
    <sheet name="Library, kitchen &amp; toilets" sheetId="25" r:id="rId11"/>
    <sheet name="Woodwork" sheetId="35" r:id="rId12"/>
    <sheet name="Outside" sheetId="27" r:id="rId13"/>
    <sheet name="Heating - gas" sheetId="4" r:id="rId14"/>
    <sheet name="Summary table, by type" sheetId="34" r:id="rId15"/>
    <sheet name="Summary table, by building" sheetId="33" r:id="rId16"/>
  </sheets>
  <definedNames>
    <definedName name="_gjdgxs" localSheetId="2">'Light levels (lux)'!$A$6</definedName>
    <definedName name="_tags1" localSheetId="6" hidden="1">"&lt;tags&gt;&lt;tag n=""Palette"" v=""3"" /&gt;&lt;tag n=""ClosestPalette"" v=""3"" /&gt;&lt;/tags&gt;"</definedName>
    <definedName name="_tags1" localSheetId="13" hidden="1">"&lt;tags&gt;&lt;tag n=""Palette"" v=""3"" /&gt;&lt;tag n=""ClosestPalette"" v=""3"" /&gt;&lt;/tags&gt;"</definedName>
    <definedName name="_tags1" localSheetId="0" hidden="1">"&lt;tags&gt;&lt;tag n=""Palette"" v=""3"" /&gt;&lt;tag n=""ClosestPalette"" v=""3"" /&gt;&lt;/tags&gt;"</definedName>
    <definedName name="_tags1" localSheetId="10" hidden="1">"&lt;tags&gt;&lt;tag n=""Palette"" v=""3"" /&gt;&lt;tag n=""ClosestPalette"" v=""3"" /&gt;&lt;/tags&gt;"</definedName>
    <definedName name="_tags1" localSheetId="2" hidden="1">"&lt;tags&gt;&lt;tag n=""Palette"" v=""3"" /&gt;&lt;tag n=""ClosestPalette"" v=""3"" /&gt;&lt;/tags&gt;"</definedName>
    <definedName name="_tags1" localSheetId="1" hidden="1">"&lt;tags&gt;&lt;tag n=""Palette"" v=""3"" /&gt;&lt;tag n=""ClosestPalette"" v=""3"" /&gt;&lt;/tags&gt;"</definedName>
    <definedName name="_tags1" localSheetId="5" hidden="1">"&lt;tags&gt;&lt;tag n=""Palette"" v=""3"" /&gt;&lt;tag n=""ClosestPalette"" v=""3"" /&gt;&lt;/tags&gt;"</definedName>
    <definedName name="_tags1" localSheetId="12" hidden="1">"&lt;tags&gt;&lt;tag n=""Palette"" v=""3"" /&gt;&lt;tag n=""ClosestPalette"" v=""3"" /&gt;&lt;/tags&gt;"</definedName>
    <definedName name="_tags1" localSheetId="4" hidden="1">"&lt;tags&gt;&lt;tag n=""Palette"" v=""3"" /&gt;&lt;tag n=""ClosestPalette"" v=""3"" /&gt;&lt;/tags&gt;"</definedName>
    <definedName name="_tags1" localSheetId="9" hidden="1">"&lt;tags&gt;&lt;tag n=""Palette"" v=""3"" /&gt;&lt;tag n=""ClosestPalette"" v=""3"" /&gt;&lt;/tags&gt;"</definedName>
    <definedName name="_tags1" localSheetId="15" hidden="1">"&lt;tags&gt;&lt;tag n=""Palette"" v=""3"" /&gt;&lt;tag n=""ClosestPalette"" v=""3"" /&gt;&lt;/tags&gt;"</definedName>
    <definedName name="_tags1" localSheetId="14" hidden="1">"&lt;tags&gt;&lt;tag n=""Palette"" v=""3"" /&gt;&lt;tag n=""ClosestPalette"" v=""3"" /&gt;&lt;/tags&gt;"</definedName>
    <definedName name="_tags1" localSheetId="3" hidden="1">"&lt;tags&gt;&lt;tag n=""Palette"" v=""3"" /&gt;&lt;tag n=""ClosestPalette"" v=""3"" /&gt;&lt;/tags&gt;"</definedName>
    <definedName name="_tags1" localSheetId="11" hidden="1">"&lt;tags&gt;&lt;tag n=""Palette"" v=""3"" /&gt;&lt;tag n=""ClosestPalette"" v=""3"" /&gt;&lt;/tags&gt;"</definedName>
    <definedName name="_xlnm.Print_Area" localSheetId="6">Classrooms!$A$1:$H$67</definedName>
    <definedName name="_xlnm.Print_Area" localSheetId="13">'Heating - gas'!$A$1:$H$32</definedName>
    <definedName name="_xlnm.Print_Area" localSheetId="10">'Library, kitchen &amp; toilets'!$A$1:$H$77</definedName>
    <definedName name="_xlnm.Print_Area" localSheetId="2">'Light levels (lux)'!$A$1:$F$41</definedName>
    <definedName name="_xlnm.Print_Area" localSheetId="1">'Monitoring example'!$A$1:$H$27</definedName>
    <definedName name="_xlnm.Print_Area" localSheetId="5">'Offices and corridors'!$A$1:$H$67</definedName>
    <definedName name="_xlnm.Print_Area" localSheetId="12">Outside!$A$1:$H$27</definedName>
    <definedName name="_xlnm.Print_Area" localSheetId="4">'Power meter (kWh)'!$A$1:$F$28</definedName>
    <definedName name="_xlnm.Print_Area" localSheetId="9">'Server room(s)'!$A$1:$H$46</definedName>
    <definedName name="_xlnm.Print_Area" localSheetId="15">'Summary table, by building'!$A$1:$F$55</definedName>
    <definedName name="_xlnm.Print_Area" localSheetId="14">'Summary table, by type'!$A$1:$F$58</definedName>
    <definedName name="_xlnm.Print_Area" localSheetId="3">'Temperature (C)'!$A$1:$F$33</definedName>
    <definedName name="_xlnm.Print_Area" localSheetId="11">Woodwork!$A$1:$G$50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6" l="1"/>
  <c r="D21" i="36"/>
  <c r="E13" i="35"/>
  <c r="G13" i="35" s="1"/>
  <c r="H20" i="36" l="1"/>
  <c r="F15" i="34"/>
  <c r="E43" i="22"/>
  <c r="H43" i="22" s="1"/>
  <c r="E18" i="32"/>
  <c r="E19" i="39"/>
  <c r="E48" i="25"/>
  <c r="H48" i="25" s="1"/>
  <c r="F16" i="34"/>
  <c r="F17" i="34"/>
  <c r="F18" i="34"/>
  <c r="F19" i="34"/>
  <c r="F20" i="34"/>
  <c r="F21" i="34"/>
  <c r="F22" i="34"/>
  <c r="F23" i="34"/>
  <c r="F16" i="33"/>
  <c r="F17" i="33"/>
  <c r="F18" i="33"/>
  <c r="F19" i="33"/>
  <c r="F20" i="33"/>
  <c r="F21" i="33"/>
  <c r="F15" i="33"/>
  <c r="E58" i="25"/>
  <c r="H58" i="25" s="1"/>
  <c r="E59" i="25"/>
  <c r="H59" i="25" s="1"/>
  <c r="E52" i="22"/>
  <c r="H52" i="22" s="1"/>
  <c r="E62" i="21"/>
  <c r="H62" i="21" s="1"/>
  <c r="E57" i="21"/>
  <c r="H57" i="21" s="1"/>
  <c r="E53" i="21"/>
  <c r="H53" i="21" s="1"/>
  <c r="E23" i="21"/>
  <c r="H23" i="21" s="1"/>
  <c r="E21" i="21"/>
  <c r="H21" i="21" s="1"/>
  <c r="E14" i="27"/>
  <c r="H14" i="27" s="1"/>
  <c r="E15" i="27"/>
  <c r="H15" i="27" s="1"/>
  <c r="E16" i="27"/>
  <c r="H16" i="27" s="1"/>
  <c r="E17" i="27"/>
  <c r="H17" i="27" s="1"/>
  <c r="E18" i="27"/>
  <c r="H18" i="27" s="1"/>
  <c r="E19" i="27"/>
  <c r="H19" i="27" s="1"/>
  <c r="E20" i="27"/>
  <c r="H20" i="27" s="1"/>
  <c r="E21" i="27"/>
  <c r="H21" i="27" s="1"/>
  <c r="E22" i="27"/>
  <c r="H22" i="27" s="1"/>
  <c r="E23" i="27"/>
  <c r="H23" i="27" s="1"/>
  <c r="E24" i="27"/>
  <c r="H24" i="27" s="1"/>
  <c r="E13" i="27"/>
  <c r="H13" i="27" s="1"/>
  <c r="F22" i="33" l="1"/>
  <c r="E25" i="32"/>
  <c r="E15" i="32"/>
  <c r="E26" i="32" l="1"/>
  <c r="H26" i="32" s="1"/>
  <c r="E27" i="32"/>
  <c r="H27" i="32" s="1"/>
  <c r="E28" i="32"/>
  <c r="H28" i="32" s="1"/>
  <c r="E29" i="32"/>
  <c r="H29" i="32" s="1"/>
  <c r="E30" i="32"/>
  <c r="H30" i="32" s="1"/>
  <c r="E31" i="32"/>
  <c r="H31" i="32" s="1"/>
  <c r="E32" i="32"/>
  <c r="H32" i="32" s="1"/>
  <c r="H25" i="32"/>
  <c r="H15" i="32"/>
  <c r="E16" i="32"/>
  <c r="H16" i="32" s="1"/>
  <c r="E17" i="32"/>
  <c r="H17" i="32" s="1"/>
  <c r="H18" i="32"/>
  <c r="E19" i="32"/>
  <c r="H19" i="32" s="1"/>
  <c r="E20" i="32"/>
  <c r="H20" i="32" s="1"/>
  <c r="E21" i="32"/>
  <c r="H21" i="32" s="1"/>
  <c r="E14" i="32"/>
  <c r="H14" i="32" s="1"/>
  <c r="E13" i="22"/>
  <c r="H13" i="22" s="1"/>
  <c r="E14" i="22"/>
  <c r="H14" i="22" s="1"/>
  <c r="H22" i="32" l="1"/>
  <c r="H33" i="32"/>
  <c r="E15" i="39"/>
  <c r="E16" i="39"/>
  <c r="E17" i="39"/>
  <c r="E18" i="39"/>
  <c r="E20" i="39"/>
  <c r="E21" i="39"/>
  <c r="E17" i="21" l="1"/>
  <c r="H17" i="21" s="1"/>
  <c r="E58" i="21"/>
  <c r="H58" i="21" s="1"/>
  <c r="E59" i="21"/>
  <c r="H59" i="21" s="1"/>
  <c r="E60" i="21"/>
  <c r="H60" i="21" s="1"/>
  <c r="E61" i="21"/>
  <c r="H61" i="21" s="1"/>
  <c r="E63" i="21"/>
  <c r="H63" i="21" s="1"/>
  <c r="E64" i="21"/>
  <c r="H64" i="21" s="1"/>
  <c r="E56" i="21"/>
  <c r="H56" i="21" s="1"/>
  <c r="E50" i="21"/>
  <c r="H50" i="21" s="1"/>
  <c r="E51" i="21"/>
  <c r="H51" i="21" s="1"/>
  <c r="E52" i="21"/>
  <c r="H52" i="21" s="1"/>
  <c r="E42" i="21"/>
  <c r="H42" i="21" s="1"/>
  <c r="E43" i="21"/>
  <c r="H43" i="21" s="1"/>
  <c r="E44" i="21"/>
  <c r="H44" i="21" s="1"/>
  <c r="E45" i="21"/>
  <c r="H45" i="21" s="1"/>
  <c r="E46" i="21"/>
  <c r="H46" i="21" s="1"/>
  <c r="E47" i="21"/>
  <c r="H47" i="21" s="1"/>
  <c r="E48" i="21"/>
  <c r="H48" i="21" s="1"/>
  <c r="E49" i="21"/>
  <c r="H49" i="21" s="1"/>
  <c r="E29" i="21"/>
  <c r="H29" i="21" s="1"/>
  <c r="E30" i="21"/>
  <c r="H30" i="21" s="1"/>
  <c r="E31" i="21"/>
  <c r="H31" i="21" s="1"/>
  <c r="E32" i="21"/>
  <c r="H32" i="21" s="1"/>
  <c r="E33" i="21"/>
  <c r="H33" i="21" s="1"/>
  <c r="E34" i="21"/>
  <c r="H34" i="21" s="1"/>
  <c r="E35" i="21"/>
  <c r="H35" i="21" s="1"/>
  <c r="E36" i="21"/>
  <c r="H36" i="21" s="1"/>
  <c r="E37" i="21"/>
  <c r="H37" i="21" s="1"/>
  <c r="E38" i="21"/>
  <c r="H38" i="21" s="1"/>
  <c r="E39" i="21"/>
  <c r="H39" i="21" s="1"/>
  <c r="E40" i="21"/>
  <c r="H40" i="21" s="1"/>
  <c r="E41" i="21"/>
  <c r="H41" i="21" s="1"/>
  <c r="E14" i="21"/>
  <c r="H14" i="21" s="1"/>
  <c r="E15" i="21"/>
  <c r="H15" i="21" s="1"/>
  <c r="E16" i="21"/>
  <c r="H16" i="21" s="1"/>
  <c r="E18" i="21"/>
  <c r="H18" i="21" s="1"/>
  <c r="E19" i="21"/>
  <c r="H19" i="21" s="1"/>
  <c r="E20" i="21"/>
  <c r="H20" i="21" s="1"/>
  <c r="E22" i="21"/>
  <c r="H22" i="21" s="1"/>
  <c r="E24" i="21"/>
  <c r="H24" i="21" s="1"/>
  <c r="E25" i="21"/>
  <c r="H25" i="21" s="1"/>
  <c r="E26" i="21"/>
  <c r="H26" i="21" s="1"/>
  <c r="E27" i="21"/>
  <c r="H27" i="21" s="1"/>
  <c r="E28" i="21"/>
  <c r="H28" i="21" s="1"/>
  <c r="E13" i="21"/>
  <c r="H13" i="21" s="1"/>
  <c r="E55" i="22"/>
  <c r="H55" i="22" s="1"/>
  <c r="E54" i="22"/>
  <c r="H54" i="22" s="1"/>
  <c r="E53" i="22"/>
  <c r="H53" i="22" s="1"/>
  <c r="E44" i="22"/>
  <c r="H44" i="22" s="1"/>
  <c r="E45" i="22"/>
  <c r="H45" i="22" s="1"/>
  <c r="E46" i="22"/>
  <c r="H46" i="22" s="1"/>
  <c r="E47" i="22"/>
  <c r="H47" i="22" s="1"/>
  <c r="E48" i="22"/>
  <c r="H48" i="22" s="1"/>
  <c r="E49" i="22"/>
  <c r="H49" i="22" s="1"/>
  <c r="E50" i="22"/>
  <c r="H50" i="22" s="1"/>
  <c r="E51" i="22"/>
  <c r="H51" i="22" s="1"/>
  <c r="E37" i="22"/>
  <c r="H37" i="22" s="1"/>
  <c r="E38" i="22"/>
  <c r="H38" i="22" s="1"/>
  <c r="E39" i="22"/>
  <c r="H39" i="22" s="1"/>
  <c r="E40" i="22"/>
  <c r="H40" i="22" s="1"/>
  <c r="E41" i="22"/>
  <c r="H41" i="22" s="1"/>
  <c r="E42" i="22"/>
  <c r="H42" i="22" s="1"/>
  <c r="E26" i="22"/>
  <c r="H26" i="22" s="1"/>
  <c r="E27" i="22"/>
  <c r="H27" i="22" s="1"/>
  <c r="E28" i="22"/>
  <c r="H28" i="22" s="1"/>
  <c r="E29" i="22"/>
  <c r="H29" i="22" s="1"/>
  <c r="E30" i="22"/>
  <c r="H30" i="22" s="1"/>
  <c r="E31" i="22"/>
  <c r="H31" i="22" s="1"/>
  <c r="E32" i="22"/>
  <c r="H32" i="22" s="1"/>
  <c r="E33" i="22"/>
  <c r="H33" i="22" s="1"/>
  <c r="E34" i="22"/>
  <c r="H34" i="22" s="1"/>
  <c r="E35" i="22"/>
  <c r="H35" i="22" s="1"/>
  <c r="E36" i="22"/>
  <c r="H36" i="22" s="1"/>
  <c r="E15" i="22"/>
  <c r="H15" i="22" s="1"/>
  <c r="E16" i="22"/>
  <c r="H16" i="22" s="1"/>
  <c r="E17" i="22"/>
  <c r="H17" i="22" s="1"/>
  <c r="E18" i="22"/>
  <c r="H18" i="22" s="1"/>
  <c r="E19" i="22"/>
  <c r="H19" i="22" s="1"/>
  <c r="E20" i="22"/>
  <c r="H20" i="22" s="1"/>
  <c r="E21" i="22"/>
  <c r="H21" i="22" s="1"/>
  <c r="E22" i="22"/>
  <c r="H22" i="22" s="1"/>
  <c r="E23" i="22"/>
  <c r="H23" i="22" s="1"/>
  <c r="E24" i="22"/>
  <c r="H24" i="22" s="1"/>
  <c r="E25" i="22"/>
  <c r="H25" i="22" s="1"/>
  <c r="E60" i="25"/>
  <c r="H60" i="25" s="1"/>
  <c r="E54" i="25"/>
  <c r="H54" i="25" s="1"/>
  <c r="E46" i="25"/>
  <c r="H46" i="25" s="1"/>
  <c r="E47" i="25"/>
  <c r="H47" i="25" s="1"/>
  <c r="E49" i="25"/>
  <c r="H49" i="25" s="1"/>
  <c r="E50" i="25"/>
  <c r="H50" i="25" s="1"/>
  <c r="E51" i="25"/>
  <c r="H51" i="25" s="1"/>
  <c r="E52" i="25"/>
  <c r="H52" i="25" s="1"/>
  <c r="E53" i="25"/>
  <c r="H53" i="25" s="1"/>
  <c r="E37" i="25"/>
  <c r="H37" i="25" s="1"/>
  <c r="E38" i="25"/>
  <c r="H38" i="25" s="1"/>
  <c r="E39" i="25"/>
  <c r="H39" i="25" s="1"/>
  <c r="E40" i="25"/>
  <c r="H40" i="25" s="1"/>
  <c r="E41" i="25"/>
  <c r="H41" i="25" s="1"/>
  <c r="E42" i="25"/>
  <c r="H42" i="25" s="1"/>
  <c r="E43" i="25"/>
  <c r="H43" i="25" s="1"/>
  <c r="E44" i="25"/>
  <c r="H44" i="25" s="1"/>
  <c r="E45" i="25"/>
  <c r="H45" i="25" s="1"/>
  <c r="E27" i="25"/>
  <c r="H27" i="25" s="1"/>
  <c r="E28" i="25"/>
  <c r="H28" i="25" s="1"/>
  <c r="E29" i="25"/>
  <c r="H29" i="25" s="1"/>
  <c r="E30" i="25"/>
  <c r="H30" i="25" s="1"/>
  <c r="E31" i="25"/>
  <c r="H31" i="25" s="1"/>
  <c r="E32" i="25"/>
  <c r="H32" i="25" s="1"/>
  <c r="E33" i="25"/>
  <c r="H33" i="25" s="1"/>
  <c r="E34" i="25"/>
  <c r="H34" i="25" s="1"/>
  <c r="E35" i="25"/>
  <c r="H35" i="25" s="1"/>
  <c r="E36" i="25"/>
  <c r="H36" i="25" s="1"/>
  <c r="E14" i="25"/>
  <c r="H14" i="25" s="1"/>
  <c r="E15" i="25"/>
  <c r="H15" i="25" s="1"/>
  <c r="E16" i="25"/>
  <c r="H16" i="25" s="1"/>
  <c r="E17" i="25"/>
  <c r="H17" i="25" s="1"/>
  <c r="E18" i="25"/>
  <c r="H18" i="25" s="1"/>
  <c r="E19" i="25"/>
  <c r="H19" i="25" s="1"/>
  <c r="E20" i="25"/>
  <c r="H20" i="25" s="1"/>
  <c r="E21" i="25"/>
  <c r="H21" i="25" s="1"/>
  <c r="E22" i="25"/>
  <c r="H22" i="25" s="1"/>
  <c r="E23" i="25"/>
  <c r="H23" i="25" s="1"/>
  <c r="E24" i="25"/>
  <c r="H24" i="25" s="1"/>
  <c r="E25" i="25"/>
  <c r="H25" i="25" s="1"/>
  <c r="E26" i="25"/>
  <c r="H26" i="25" s="1"/>
  <c r="E13" i="25"/>
  <c r="H13" i="25" s="1"/>
  <c r="E55" i="25"/>
  <c r="H55" i="25" s="1"/>
  <c r="E56" i="25"/>
  <c r="H56" i="25" s="1"/>
  <c r="E57" i="25"/>
  <c r="H57" i="25" s="1"/>
  <c r="E14" i="35"/>
  <c r="G14" i="35" s="1"/>
  <c r="E15" i="35"/>
  <c r="G15" i="35" s="1"/>
  <c r="E16" i="35"/>
  <c r="G16" i="35" s="1"/>
  <c r="E17" i="35"/>
  <c r="G17" i="35" s="1"/>
  <c r="E18" i="35"/>
  <c r="G18" i="35" s="1"/>
  <c r="E19" i="35"/>
  <c r="G19" i="35"/>
  <c r="E20" i="35"/>
  <c r="G20" i="35" s="1"/>
  <c r="E21" i="35"/>
  <c r="G21" i="35" s="1"/>
  <c r="E22" i="35"/>
  <c r="G22" i="35" s="1"/>
  <c r="E23" i="35"/>
  <c r="G23" i="35" s="1"/>
  <c r="E24" i="35"/>
  <c r="G24" i="35" s="1"/>
  <c r="E25" i="35"/>
  <c r="G25" i="35" s="1"/>
  <c r="E26" i="35"/>
  <c r="G26" i="35" s="1"/>
  <c r="E27" i="35"/>
  <c r="G27" i="35" s="1"/>
  <c r="E28" i="35"/>
  <c r="G28" i="35" s="1"/>
  <c r="E29" i="35"/>
  <c r="G29" i="35" s="1"/>
  <c r="E30" i="35"/>
  <c r="G30" i="35" s="1"/>
  <c r="E31" i="35"/>
  <c r="G31" i="35" s="1"/>
  <c r="E32" i="35"/>
  <c r="G32" i="35" s="1"/>
  <c r="E33" i="35"/>
  <c r="G33" i="35" s="1"/>
  <c r="E34" i="35"/>
  <c r="G34" i="35" s="1"/>
  <c r="E35" i="35"/>
  <c r="G35" i="35" s="1"/>
  <c r="E36" i="35"/>
  <c r="G36" i="35" s="1"/>
  <c r="E37" i="35"/>
  <c r="G37" i="35" s="1"/>
  <c r="E38" i="35"/>
  <c r="G38" i="35" s="1"/>
  <c r="E39" i="35"/>
  <c r="G39" i="35" s="1"/>
  <c r="E40" i="35"/>
  <c r="G40" i="35" s="1"/>
  <c r="E41" i="35"/>
  <c r="G41" i="35" s="1"/>
  <c r="E42" i="35"/>
  <c r="G42" i="35" s="1"/>
  <c r="E43" i="35"/>
  <c r="G43" i="35" s="1"/>
  <c r="E44" i="35"/>
  <c r="G44" i="35" s="1"/>
  <c r="E45" i="35"/>
  <c r="G45" i="35" s="1"/>
  <c r="E46" i="35"/>
  <c r="G46" i="35" s="1"/>
  <c r="E47" i="35"/>
  <c r="G47" i="35"/>
  <c r="F24" i="36"/>
  <c r="B24" i="36"/>
  <c r="G23" i="36"/>
  <c r="H23" i="36"/>
  <c r="E23" i="36"/>
  <c r="D23" i="36"/>
  <c r="G22" i="36"/>
  <c r="H22" i="36"/>
  <c r="E22" i="36"/>
  <c r="D22" i="36"/>
  <c r="G21" i="36"/>
  <c r="H21" i="36"/>
  <c r="E21" i="36"/>
  <c r="G20" i="36"/>
  <c r="G19" i="36"/>
  <c r="G18" i="36"/>
  <c r="H18" i="36"/>
  <c r="G17" i="36"/>
  <c r="H17" i="36"/>
  <c r="G16" i="36"/>
  <c r="H16" i="36"/>
  <c r="G15" i="36"/>
  <c r="H15" i="36"/>
  <c r="G14" i="36"/>
  <c r="H14" i="36"/>
  <c r="G13" i="36"/>
  <c r="H13" i="36"/>
  <c r="G12" i="36"/>
  <c r="H12" i="36"/>
  <c r="E25" i="4"/>
  <c r="H25" i="4" s="1"/>
  <c r="E24" i="4"/>
  <c r="H24" i="4" s="1"/>
  <c r="E23" i="4"/>
  <c r="H23" i="4" s="1"/>
  <c r="E22" i="4"/>
  <c r="H22" i="4" s="1"/>
  <c r="E21" i="4"/>
  <c r="H21" i="4" s="1"/>
  <c r="E20" i="4"/>
  <c r="H20" i="4" s="1"/>
  <c r="E19" i="4"/>
  <c r="H19" i="4" s="1"/>
  <c r="E18" i="4"/>
  <c r="H18" i="4" s="1"/>
  <c r="E17" i="4"/>
  <c r="H17" i="4" s="1"/>
  <c r="E16" i="4"/>
  <c r="H16" i="4"/>
  <c r="E15" i="4"/>
  <c r="H15" i="4" s="1"/>
  <c r="E14" i="4"/>
  <c r="H14" i="4" s="1"/>
  <c r="E13" i="4"/>
  <c r="H13" i="4" s="1"/>
  <c r="E55" i="21"/>
  <c r="H55" i="21" s="1"/>
  <c r="E54" i="21"/>
  <c r="H54" i="21" s="1"/>
  <c r="D23" i="34"/>
  <c r="F24" i="34"/>
  <c r="D21" i="33"/>
  <c r="G24" i="36" l="1"/>
  <c r="H26" i="4"/>
  <c r="G48" i="35"/>
  <c r="H56" i="22"/>
  <c r="H24" i="36"/>
  <c r="H61" i="25"/>
  <c r="H65" i="21"/>
  <c r="H2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A21" authorId="0" shapeId="0" xr:uid="{00000000-0006-0000-0400-000002000000}">
      <text>
        <r>
          <rPr>
            <sz val="9"/>
            <color indexed="81"/>
            <rFont val="Calibri"/>
            <family val="2"/>
          </rPr>
          <t xml:space="preserve">A printer is a good example to monitor with a power mate for a 24 hour period
</t>
        </r>
      </text>
    </comment>
    <comment ref="C22" authorId="0" shapeId="0" xr:uid="{00000000-0006-0000-0400-000004000000}">
      <text>
        <r>
          <rPr>
            <sz val="9"/>
            <color indexed="81"/>
            <rFont val="Calibri"/>
            <family val="2"/>
          </rPr>
          <t xml:space="preserve">If energy efficiency features are not on. Could be higher.
</t>
        </r>
      </text>
    </comment>
    <comment ref="A53" authorId="0" shapeId="0" xr:uid="{00000000-0006-0000-0400-000006000000}">
      <text>
        <r>
          <rPr>
            <sz val="9"/>
            <color indexed="81"/>
            <rFont val="Calibri"/>
            <family val="2"/>
          </rPr>
          <t xml:space="preserve">Rheem hot water service. 25 litre 
24 hour power meter = 0.969kWh 
</t>
        </r>
      </text>
    </comment>
    <comment ref="A57" authorId="0" shapeId="0" xr:uid="{00000000-0006-0000-0400-000009000000}">
      <text>
        <r>
          <rPr>
            <sz val="9"/>
            <color indexed="81"/>
            <rFont val="Calibri"/>
            <family val="2"/>
          </rPr>
          <t xml:space="preserve">Monitored with power meter = 0.215kWh per day
</t>
        </r>
      </text>
    </comment>
    <comment ref="A62" authorId="0" shapeId="0" xr:uid="{00000000-0006-0000-0400-00000A000000}">
      <text>
        <r>
          <rPr>
            <b/>
            <sz val="9"/>
            <color indexed="81"/>
            <rFont val="Calibri"/>
            <family val="2"/>
          </rPr>
          <t>Based on Boiling Billy Urn. 24 hour monitor using power meter = 2.267kWh per day</t>
        </r>
        <r>
          <rPr>
            <sz val="9"/>
            <color indexed="81"/>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00000000-0006-0000-0500-000001000000}">
      <text>
        <r>
          <rPr>
            <sz val="9"/>
            <color indexed="81"/>
            <rFont val="Calibri"/>
            <family val="2"/>
          </rPr>
          <t xml:space="preserve">We divide by 1,000 as the unit we consume electricity in, is measured in 'kilos' hence 1,000.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00000000-0006-0000-0600-000001000000}">
      <text>
        <r>
          <rPr>
            <sz val="9"/>
            <color indexed="81"/>
            <rFont val="Calibri"/>
            <family val="2"/>
          </rPr>
          <t xml:space="preserve">We divide by 1000 as the unit we consume electricity in is measured in 'kilos' hence 1000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A59" authorId="0" shapeId="0" xr:uid="{00000000-0006-0000-0700-000002000000}">
      <text>
        <r>
          <rPr>
            <sz val="9"/>
            <color indexed="81"/>
            <rFont val="Calibri"/>
            <family val="2"/>
          </rPr>
          <t xml:space="preserve">Example: 
Rheem hot water service. 25 litre 
24 hour power meter = 0.969kWh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00000000-0006-0000-0800-000001000000}">
      <text>
        <r>
          <rPr>
            <sz val="9"/>
            <color indexed="81"/>
            <rFont val="Calibri"/>
            <family val="2"/>
          </rPr>
          <t xml:space="preserve">We divide by 1,000 as the unit we consume electricity in, is measured in 'kilos' hence 1,000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C0F53B59-D436-4803-95AC-2640B67FE806}">
      <text>
        <r>
          <rPr>
            <sz val="9"/>
            <color indexed="81"/>
            <rFont val="Calibri"/>
            <family val="2"/>
          </rPr>
          <t xml:space="preserve">We divide by 1000 as the unit we consume electricity in, is measured in 'kilos' hence 1000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A13" authorId="0" shapeId="0" xr:uid="{00000000-0006-0000-0A00-000001000000}">
      <text>
        <r>
          <rPr>
            <sz val="9"/>
            <color indexed="81"/>
            <rFont val="Calibri"/>
            <family val="2"/>
          </rPr>
          <t>Rinnai Energy Saver 1004FTR. Lo=11, Hi=37</t>
        </r>
      </text>
    </comment>
    <comment ref="A14" authorId="0" shapeId="0" xr:uid="{00000000-0006-0000-0A00-000002000000}">
      <text>
        <r>
          <rPr>
            <sz val="9"/>
            <color indexed="81"/>
            <rFont val="Calibri"/>
            <family val="2"/>
          </rPr>
          <t>Rinnai Energy Saver 308FTR. Lo=6, Hi = 13</t>
        </r>
      </text>
    </comment>
    <comment ref="A15" authorId="0" shapeId="0" xr:uid="{00000000-0006-0000-0A00-000003000000}">
      <text>
        <r>
          <rPr>
            <sz val="9"/>
            <color indexed="81"/>
            <rFont val="Calibri"/>
            <family val="2"/>
          </rPr>
          <t>Rinnai 26Plus</t>
        </r>
      </text>
    </comment>
    <comment ref="A16" authorId="0" shapeId="0" xr:uid="{00000000-0006-0000-0A00-000004000000}">
      <text>
        <r>
          <rPr>
            <sz val="9"/>
            <color indexed="81"/>
            <rFont val="Calibri"/>
            <family val="2"/>
          </rPr>
          <t>Rinnai Energy saver 556FM. Lo=9, Hi=23</t>
        </r>
      </text>
    </comment>
    <comment ref="A18" authorId="0" shapeId="0" xr:uid="{00000000-0006-0000-0A00-000005000000}">
      <text>
        <r>
          <rPr>
            <sz val="9"/>
            <color indexed="81"/>
            <rFont val="Calibri"/>
            <family val="2"/>
          </rPr>
          <t>Chef Royal</t>
        </r>
      </text>
    </comment>
    <comment ref="A19" authorId="0" shapeId="0" xr:uid="{00000000-0006-0000-0A00-000006000000}">
      <text>
        <r>
          <rPr>
            <sz val="9"/>
            <color indexed="81"/>
            <rFont val="Calibri"/>
            <family val="2"/>
          </rPr>
          <t>2= Rinnai 556FM (input MJ/h = H=23, L=9)
1= Rinnai 1001 Energy Saver
1 = Vulcan Quasar 40</t>
        </r>
      </text>
    </comment>
    <comment ref="C19" authorId="0" shapeId="0" xr:uid="{00000000-0006-0000-0A00-000007000000}">
      <text>
        <r>
          <rPr>
            <sz val="9"/>
            <color indexed="81"/>
            <rFont val="Calibri"/>
            <family val="2"/>
          </rPr>
          <t xml:space="preserve">Estimate based on a number of heaters
</t>
        </r>
      </text>
    </comment>
    <comment ref="A23" authorId="0" shapeId="0" xr:uid="{00000000-0006-0000-0A00-000009000000}">
      <text>
        <r>
          <rPr>
            <sz val="9"/>
            <color indexed="81"/>
            <rFont val="Calibri"/>
            <family val="2"/>
          </rPr>
          <t>Rinnai Energy saver 556FM.Lo=9, Hi=23</t>
        </r>
      </text>
    </comment>
    <comment ref="A25" authorId="0" shapeId="0" xr:uid="{00000000-0006-0000-0A00-00000A000000}">
      <text>
        <r>
          <rPr>
            <sz val="9"/>
            <color indexed="81"/>
            <rFont val="Calibri"/>
            <family val="2"/>
          </rPr>
          <t xml:space="preserve">Rinnai Energy saver 559FT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Heidi</author>
  </authors>
  <commentList>
    <comment ref="E15" authorId="0" shapeId="0" xr:uid="{00000000-0006-0000-0B00-000001000000}">
      <text>
        <r>
          <rPr>
            <sz val="8"/>
            <color indexed="81"/>
            <rFont val="Tahoma"/>
            <family val="2"/>
          </rPr>
          <t>Source: Department of Industry, Science, Energy and Resources. National Greenhouse Accounts Factors, September 2020 1.09 is the Scope 3 emission factor for electricity consumption</t>
        </r>
        <r>
          <rPr>
            <sz val="8"/>
            <color indexed="81"/>
            <rFont val="Tahoma"/>
            <family val="2"/>
          </rPr>
          <t xml:space="preserve">
</t>
        </r>
      </text>
    </comment>
    <comment ref="E23" authorId="0" shapeId="0" xr:uid="{00000000-0006-0000-0B00-000002000000}">
      <text>
        <r>
          <rPr>
            <sz val="8"/>
            <color indexed="81"/>
            <rFont val="Tahoma"/>
            <family val="2"/>
          </rPr>
          <t xml:space="preserve">Source: Department of Industry, Science, Energy and Resource .National Greenhouse Accounts Factors, September 2020. This factor includes emissions from carbon dioxide, methane and nitrous oxide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Heidi</author>
  </authors>
  <commentList>
    <comment ref="E15" authorId="0" shapeId="0" xr:uid="{00000000-0006-0000-0C00-000001000000}">
      <text>
        <r>
          <rPr>
            <sz val="8"/>
            <color indexed="81"/>
            <rFont val="Tahoma"/>
            <family val="2"/>
          </rPr>
          <t xml:space="preserve">Source: Department of Industry, Science, Energy and Resources. National Greenhouse Accounts Factors, September 2020 1.09 is the Scope 3 emission factor for electricity consumption
</t>
        </r>
      </text>
    </comment>
    <comment ref="E21" authorId="0" shapeId="0" xr:uid="{00000000-0006-0000-0C00-000002000000}">
      <text>
        <r>
          <rPr>
            <sz val="8"/>
            <color indexed="81"/>
            <rFont val="Tahoma"/>
            <family val="2"/>
          </rPr>
          <t>Source: Department of Industry, Science, Energy and Resource .National Greenhouse Accounts Factors, September 2020. This factor includes emissions from carbon dioxide, methane and nitrous oxide</t>
        </r>
      </text>
    </comment>
  </commentList>
</comments>
</file>

<file path=xl/sharedStrings.xml><?xml version="1.0" encoding="utf-8"?>
<sst xmlns="http://schemas.openxmlformats.org/spreadsheetml/2006/main" count="582" uniqueCount="340">
  <si>
    <t>Worksheet for lighting (lux) measurements</t>
  </si>
  <si>
    <t xml:space="preserve">Date: </t>
  </si>
  <si>
    <t xml:space="preserve">Please add more rows if needed. </t>
  </si>
  <si>
    <t>Area</t>
  </si>
  <si>
    <t>Recommended lux</t>
  </si>
  <si>
    <t>Measured lux</t>
  </si>
  <si>
    <t xml:space="preserve">Is the measured level higher or lower than the recommended level? </t>
  </si>
  <si>
    <t>How would you assess the light? (e.g. too bright/ dark/ just right)</t>
  </si>
  <si>
    <t>How could you match light levels to recommended levels?</t>
  </si>
  <si>
    <t>Classroom</t>
  </si>
  <si>
    <t>Office</t>
  </si>
  <si>
    <t>Arts room</t>
  </si>
  <si>
    <t>Kitchen</t>
  </si>
  <si>
    <t>Music</t>
  </si>
  <si>
    <t>Corridor</t>
  </si>
  <si>
    <t>40 - 80</t>
  </si>
  <si>
    <t>Change room</t>
  </si>
  <si>
    <t>Storeroom</t>
  </si>
  <si>
    <t>Toilets</t>
  </si>
  <si>
    <t>Recommended lux levels for various tasks and activities</t>
  </si>
  <si>
    <t>The table lists the minimum lux levels needed to comply with the Australian Standard AS/NZS 1680 for locations present at schools.</t>
  </si>
  <si>
    <t>Location / Task</t>
  </si>
  <si>
    <t>Recommended Illumination (lux)</t>
  </si>
  <si>
    <t>Hallways, corridors</t>
  </si>
  <si>
    <t>Change rooms, toilets, storage rooms, loading bays</t>
  </si>
  <si>
    <t>Areas for occasional reading of printed materials</t>
  </si>
  <si>
    <t>Food preparation areas, counters for transactions, medium woodwork</t>
  </si>
  <si>
    <t>Classrooms and offices</t>
  </si>
  <si>
    <t>Classrooms with specialist activities e.g. fine woodwork</t>
  </si>
  <si>
    <t>Libraries and areas for proofreading, fine painting</t>
  </si>
  <si>
    <t>Graphic art inspections</t>
  </si>
  <si>
    <t>Watchmaking and fine jewellery making</t>
  </si>
  <si>
    <t>Worksheet for temperature measurements</t>
  </si>
  <si>
    <t>Recommended temperature (°C)</t>
  </si>
  <si>
    <t>Measured temperature (°C)</t>
  </si>
  <si>
    <t>How would you assess the thermal comfort in the room (e.g. too hot, just right, too cold)</t>
  </si>
  <si>
    <t>How could you match temperature levels to recommended levels?</t>
  </si>
  <si>
    <t>Classroom 1</t>
  </si>
  <si>
    <t>Classroom 2</t>
  </si>
  <si>
    <t>Classroom 3</t>
  </si>
  <si>
    <t>Office 1</t>
  </si>
  <si>
    <t>Office 2</t>
  </si>
  <si>
    <t>Office 3</t>
  </si>
  <si>
    <t>Arts Room</t>
  </si>
  <si>
    <t>Corridor 1</t>
  </si>
  <si>
    <t>Depends on set up</t>
  </si>
  <si>
    <t>Corridor 2</t>
  </si>
  <si>
    <t>Recommended temperature levels for winter and summer:</t>
  </si>
  <si>
    <t>Winter</t>
  </si>
  <si>
    <t>18 to 20°C</t>
  </si>
  <si>
    <t>Summer</t>
  </si>
  <si>
    <t>24 to 27°C</t>
  </si>
  <si>
    <t>Please note</t>
  </si>
  <si>
    <t>Heating and cooling account for about one-third of total energy costs, with heating being more energy intensive compared to cooling. 
As a rule of thumb: In summer, for every 1°C you lower your air conditioner setting, you add 10 per cent to the running costs of your cooling appliance. The same is said for every 1°C you turn your heater settings up in winter.</t>
  </si>
  <si>
    <t>Worksheet for power meter measurements</t>
  </si>
  <si>
    <t>Please enter more lines as required</t>
  </si>
  <si>
    <t>Appliance</t>
  </si>
  <si>
    <t>Energy reading</t>
  </si>
  <si>
    <t>Number of hours ON</t>
  </si>
  <si>
    <t>Daily energy consumption in kWh</t>
  </si>
  <si>
    <t>Observation</t>
  </si>
  <si>
    <t>(Watts)</t>
  </si>
  <si>
    <t xml:space="preserve">For example: the appliance is always on, but we only use it during the mornings twice a week. </t>
  </si>
  <si>
    <t>Example - classroom 1</t>
  </si>
  <si>
    <t>E.g. Laptop computer</t>
  </si>
  <si>
    <t>(17.5 * 8)/1000 = 0.140</t>
  </si>
  <si>
    <t xml:space="preserve">Each person using a power meter must read the instruction booklet, which comes with the specific power meter to ensure correct usage of the tool at all times. </t>
  </si>
  <si>
    <t>A power meter is useful for you to see how electricity consumption is not static, for example, when we actively use a computer or a music keyboard compared to when we leave it on standby. You can measure anything that draws electricity and which your teacher approves of. The power meter is especially useful for measuring appliances which you suspect have a high or higher than usual electricity consumption such as, but not limited to:
- printers and copiers
- hot water systems including urns for hot water in kitchens
- fridges
- freezers and especially box freezers with glass sliding lids
- electric wall heaters.
If you leave the power meter to read over a longer period, such as an hour or two, you will be able to read the standby consumption. For example, with your printer you can check if the printer switches correctly to its energy efficiency mode while on standby.</t>
  </si>
  <si>
    <t>Worksheet for electrical appliances in offices and corridors</t>
  </si>
  <si>
    <t>Number of items</t>
  </si>
  <si>
    <t>Power in Watt (W)</t>
  </si>
  <si>
    <t>Number of weeks items are being used per year</t>
  </si>
  <si>
    <t>PCs</t>
  </si>
  <si>
    <t>Laptops</t>
  </si>
  <si>
    <t>Laptop chargers</t>
  </si>
  <si>
    <t>iPads</t>
  </si>
  <si>
    <t>Landline phones</t>
  </si>
  <si>
    <t>Walkie-talkies</t>
  </si>
  <si>
    <t>Interactive whiteboard</t>
  </si>
  <si>
    <t>Projector</t>
  </si>
  <si>
    <t>Printer / Copier, Large</t>
  </si>
  <si>
    <t>Printer / Copier idle, Large</t>
  </si>
  <si>
    <t>Printer, Small</t>
  </si>
  <si>
    <t>Shredder</t>
  </si>
  <si>
    <t>Ceiling fans</t>
  </si>
  <si>
    <t>Desk fans</t>
  </si>
  <si>
    <t>Ceiling exhaust fans</t>
  </si>
  <si>
    <t>Hand dryers</t>
  </si>
  <si>
    <t>Floor heaters</t>
  </si>
  <si>
    <t>Electrical wall heater</t>
  </si>
  <si>
    <t>Lights - Tubes, T8 (4-Foot)</t>
  </si>
  <si>
    <t>Lights - Tubes, T8 (2-Foot),</t>
  </si>
  <si>
    <t>Lights - Tubes, T5 (4-Foot)</t>
  </si>
  <si>
    <t>Lights - Tubes, T5 (2-Foot)</t>
  </si>
  <si>
    <t>Lights - LED</t>
  </si>
  <si>
    <t>Lights - Halogen</t>
  </si>
  <si>
    <t>Laminator, medium</t>
  </si>
  <si>
    <t>Stapler</t>
  </si>
  <si>
    <t>Intercom speakers / microphone</t>
  </si>
  <si>
    <t>CD / Amplifier</t>
  </si>
  <si>
    <t>Microphone</t>
  </si>
  <si>
    <t>CD player</t>
  </si>
  <si>
    <t>TV</t>
  </si>
  <si>
    <t>Security sensor</t>
  </si>
  <si>
    <t>Sprinkler</t>
  </si>
  <si>
    <t>Emergency exits</t>
  </si>
  <si>
    <t>Smoke detector</t>
  </si>
  <si>
    <t>Domestic refrigerator</t>
  </si>
  <si>
    <t>Office fridge</t>
  </si>
  <si>
    <t>Dishwasher</t>
  </si>
  <si>
    <t>Water filter machine</t>
  </si>
  <si>
    <t>Small coffee machine</t>
  </si>
  <si>
    <t>Coffee machine</t>
  </si>
  <si>
    <t>Toaster</t>
  </si>
  <si>
    <t>Microwave oven</t>
  </si>
  <si>
    <t>Water boiler, installed</t>
  </si>
  <si>
    <t>Urn</t>
  </si>
  <si>
    <t>Kettle</t>
  </si>
  <si>
    <t>This worksheet is for gathering information on electrical appliances in school offices and corridors. Please fill in one worksheet for your area (one area can have more than one office and/or corridor and therefore more than one office and/or corridor registered on one worksheet). Please ask a teacher/business manager who works in this area of your school how many hours, on average, the individual electrical appliances are being used for per day (Column D), the number of days per week (Column F) and number of weeks per year (Column G). 
Think about how often the appliance is used: Always on (h=24), 5 hours a day (h=5), 30 minutes per week (h=0.5), only in summer time (instead of putting in h=8, just enter h=2 for example) or never (h=0). Sometimes you need to get this down to a best estimate of hours, days and weeks to get as close as possible. Power in Watt has been prepopulated with typical power ratings for appliances. If time allows, try to check data plates on your appliances to see if the values in this worksheet hold true for your appliances. 
If you do not have a particular item, record Number of Items (Column B) as zero (0), so you can see that this was something you did investigate and was not forgotten. When you have completed the spreadsheet, discuss the number of hours you use the various appliances; and which appliances are very high in total kWH (Column G) and also in CO2 emission. The tabs in the summary table can help you calculate the CO2. Discuss the options you have to reduce the hours for a reduction in total kWh and CO2 emissions.</t>
  </si>
  <si>
    <t>Worksheet for electrical appliances in classrooms</t>
  </si>
  <si>
    <t>Classrooms:______________________</t>
  </si>
  <si>
    <t>Power in watt (W)</t>
  </si>
  <si>
    <t>Number of hours items are used per day (h)</t>
  </si>
  <si>
    <t>Calculate electrical energy per day
kWh =(W*h)/1000</t>
  </si>
  <si>
    <t>Number of days items are used per week</t>
  </si>
  <si>
    <t>Number of weeks items are used per year</t>
  </si>
  <si>
    <t>Total electrical energy (kWh) for the year = (kWh (from Column E) * Number of days (Column F)) * Number of Items (Column B) * Number of weeks per year</t>
  </si>
  <si>
    <t>Laptops, students</t>
  </si>
  <si>
    <t>Laptop chargers, students</t>
  </si>
  <si>
    <t>Laptops, teachers</t>
  </si>
  <si>
    <t>Laptop chargers, teachers</t>
  </si>
  <si>
    <t>Netbooks</t>
  </si>
  <si>
    <t>Netbook chargers</t>
  </si>
  <si>
    <t>Apple TV</t>
  </si>
  <si>
    <t>Landline Phone</t>
  </si>
  <si>
    <t>Interactive white board</t>
  </si>
  <si>
    <t>Projector, standby</t>
  </si>
  <si>
    <t>Speakers</t>
  </si>
  <si>
    <t>Speakers, standby</t>
  </si>
  <si>
    <t>Laminator, small</t>
  </si>
  <si>
    <t>Pencil sharpener</t>
  </si>
  <si>
    <t>Copier/Printer</t>
  </si>
  <si>
    <t>Lights - Tubes, T8 (2-Foot)</t>
  </si>
  <si>
    <t>CD Player</t>
  </si>
  <si>
    <t>Intercom speakers/microphones</t>
  </si>
  <si>
    <t>Sensor windows</t>
  </si>
  <si>
    <t>Vacuum Cleaner</t>
  </si>
  <si>
    <t xml:space="preserve"> </t>
  </si>
  <si>
    <t>This worksheet helps you gather information on electrical appliances in classrooms. Please fill in one worksheet for your area (one area can have more than one classroom and therefore more than one classroom is registered on one worksheet). Please ask a teacher that works in this area of your school how many hours on average the individual electrical appliances are being used for per day (Column D), Number of days per week (Column F) and Number of weeks per year (used in Column G). 
Think about how often the appliance is used: Always on (h=24), 5 hours a day (h=5), 30 minutes per week (h=0.5), only in summer time (instead of putting h=8, just enter h=2 for example) or never (h=0). Sometimes you need to get this down to a best estimate of hours, days and weeks to get as close as possible. 
Power in watt (Colum C) is prepopulated with typical power ratings for appliances. If you have time, check the data plates on your appliances to see if the values in this worksheet hold true for your appliances. If you do not have a particular item, record Number of Items (Column B) as zero (0), so you can see that this was something you did investigate and was not forgotten. When you have completed the spreadsheet, discuss the number of hours you use the various appliances, which appliances have a high kWh (Column G) and CO2 emissions. The summary table tabs can help you calculate CO2. Discuss the choices you have to reduce the hours of use to reduce total kWh and CO2 emissions.</t>
  </si>
  <si>
    <t>Server Room:_______________</t>
  </si>
  <si>
    <t>Calculate electrical energy per day 
kWh =(W*h)/1000</t>
  </si>
  <si>
    <t>Various</t>
  </si>
  <si>
    <t>Stacks</t>
  </si>
  <si>
    <t>External hard drive</t>
  </si>
  <si>
    <t>ReadyNAS NVX</t>
  </si>
  <si>
    <t>Laptop</t>
  </si>
  <si>
    <t>Monitor</t>
  </si>
  <si>
    <t>Battery backup</t>
  </si>
  <si>
    <t>Air conditioner</t>
  </si>
  <si>
    <t>Total Network</t>
  </si>
  <si>
    <t>Servers</t>
  </si>
  <si>
    <t>Server</t>
  </si>
  <si>
    <t>Computers</t>
  </si>
  <si>
    <t>Host</t>
  </si>
  <si>
    <t>Admin server, when idle</t>
  </si>
  <si>
    <t>Admin server, medium utilization</t>
  </si>
  <si>
    <t>Server, when idle</t>
  </si>
  <si>
    <t>Server, 100% utilization</t>
  </si>
  <si>
    <t>Building Management System</t>
  </si>
  <si>
    <t>Total Servers</t>
  </si>
  <si>
    <t>This worksheet helps you gather information on electrical appliances in either your server room/cupboard and/or servers located across the school. This is one of the most tricky tasks of the entire energy audit but is important because this type of appliance is very power hungry. 
Please ensure you bring your teacher and the IT person working at your school with you and let them guide you. Fill in one worksheet for the whole school. Ask the teacher/IT person that works in this area how many hours on average the individual appliances are being used for per day (Column D), Number of days per week (Column F) and Number of weeks per year (Used in Column G). Think about how often the appliance is used: Always on (h=24), 5 hours a day(h=5), 30 minutes per week(h=0.5), only in summer time (instead of putting in h=8, just enter h=2 for example (this may apply to air conditioners in the server room as an example), or never (h=0). Sometimes you need to get this down to a best estimate of hours, days and weeks to get as close as possible. Power in watt has been prepopulated with typical power ratings for appliances. If time allows, check random data plates on your appliances to see if the values in this worksheet hold true for your appliances. 
If you do not have a particular item, record Number of Items (Column B) as zero (0), so you can see that this was something you did investigate and was not forgotten. Please note: the list of items can vary at schools and this list may need to be modified by the IT person.</t>
  </si>
  <si>
    <t>Worksheet for electrical appliances in library, kitchen, canteen and toilets</t>
  </si>
  <si>
    <t>Library / Kitchen / Canteen / Toilets</t>
  </si>
  <si>
    <t>Number of Items</t>
  </si>
  <si>
    <t>Number of Days items are used per week</t>
  </si>
  <si>
    <t xml:space="preserve">Landline phone </t>
  </si>
  <si>
    <t>Floor heater</t>
  </si>
  <si>
    <t>Air conditioner, heating</t>
  </si>
  <si>
    <t>Lights - Compact Fluorescent (CFL)</t>
  </si>
  <si>
    <t>Book scanner</t>
  </si>
  <si>
    <t>Laminator</t>
  </si>
  <si>
    <t>CD players</t>
  </si>
  <si>
    <t>Hand dryer</t>
  </si>
  <si>
    <t>Sandwich press</t>
  </si>
  <si>
    <t>Pie warmer</t>
  </si>
  <si>
    <t>Frypan</t>
  </si>
  <si>
    <t>Microwave</t>
  </si>
  <si>
    <t>Stove</t>
  </si>
  <si>
    <t>Rangehood</t>
  </si>
  <si>
    <t>Box freezer</t>
  </si>
  <si>
    <t>Fridge</t>
  </si>
  <si>
    <t>Freezer</t>
  </si>
  <si>
    <t>Fridge/ freezer</t>
  </si>
  <si>
    <t>Worksheet for electrical appliances in Woodwork</t>
  </si>
  <si>
    <t>Woodwork</t>
  </si>
  <si>
    <t>Calculate electrical energy per day    kWh =(W*h)/1000</t>
  </si>
  <si>
    <t>Lights - Other</t>
  </si>
  <si>
    <t>WIFI</t>
  </si>
  <si>
    <t>Ceiling exhaust fans, large</t>
  </si>
  <si>
    <t>Fans distributing heat from gas boiler</t>
  </si>
  <si>
    <t>Pedestal drill</t>
  </si>
  <si>
    <t>Glass grinder</t>
  </si>
  <si>
    <t>Wood burner</t>
  </si>
  <si>
    <t>Bench saw/circular saw</t>
  </si>
  <si>
    <t>Planer</t>
  </si>
  <si>
    <t>Band saw</t>
  </si>
  <si>
    <t>Cross cut saw</t>
  </si>
  <si>
    <t>Scroll saw</t>
  </si>
  <si>
    <t>Bench sander</t>
  </si>
  <si>
    <t>Wood layer</t>
  </si>
  <si>
    <t>Sliding bevel saw</t>
  </si>
  <si>
    <t>Belt sander</t>
  </si>
  <si>
    <t>Palm sander</t>
  </si>
  <si>
    <t>Electric drill</t>
  </si>
  <si>
    <t>Jigsaws</t>
  </si>
  <si>
    <t>This worksheet helps with gathering information on electrical appliances in school woodwork areas. Please fill in one worksheet for your area. 
Ask a teacher that works in this area of your school how many hours on average the individual electrical appliances are used for per day (Column D), Number of days per week (Column F) and Number of weeks per year (Column G). Think about how often the appliance is used: Always on (h=24), 5 hours a day (h=5), 30 minutes per week (h=0.5), only in summer time (instead of putting in h=8, just enter h=2 for example) or never (h=0). Sometimes you need to get this down to a best estimate of hours, days and weeks to get as close as possible. 
Power in watt is prepopulated with typical power ratings for appliances. If time allows, check random data plates on your appliances to see if the values in this worksheet hold true for your appliances. If you do not have a particular item, record Number of Items (Column B) as zero (0), so you can later see that this was something you did investigate and was not forgotten. When you have completed the spreadsheet, discuss the number of hours you use the various appliances; which appliances are very high in total kWh (Column G) and also in CO2 emissions. The summary table tabs can help you calculate the CO2. Discuss your options to reduce hours of use for a reduction in total kWh and CO2 emissions.</t>
  </si>
  <si>
    <t>Worksheet for electrical appliances outside across the school</t>
  </si>
  <si>
    <t>Item</t>
  </si>
  <si>
    <t>Mercury lights</t>
  </si>
  <si>
    <t>Incandescent lights</t>
  </si>
  <si>
    <t>CFL lights</t>
  </si>
  <si>
    <t>LED lights</t>
  </si>
  <si>
    <t>Security cameras</t>
  </si>
  <si>
    <t>Pumps</t>
  </si>
  <si>
    <t>Pumps, standby</t>
  </si>
  <si>
    <t xml:space="preserve">This worksheet helps with gathering information on electrical appliances outside. Fill in one worksheet for the whole school. Ask your principal/assistant principal/business manager how many hours on average the individual electrical appliances are being used for per day (Column D), Number of days per week (Column F) and Number of weeks per year (Column G). Think about how often the appliance is used: Always on (h=24), 5 hours a day (h=5), 30 minutes per week (h=0.5), only in summer time (instead of putting in h=8, just enter h=2 for example) or never (h=0). Sometimes you need to get this down to a best estimate of hours, days and weeks to get as close as possible. 
Power in watt has been prepopulated with typical power ratings for appliances (Column C). If time, check random data plates on your appliances to see if the values in this worksheet hold true for your appliances. If you do not have a particular item, record Number of Items (Column B) as  zero (0), so you can later see that this was something you did investigate and was not forgotten. When you have completed the spreadsheet, discuss the number of hours you use the various appliances; which appliances are very high in total kWh (Column G) and also in CO2 emissions. The summary table tabs help you calculate CO2. Discuss your options for reducing hours of use for a reduction in total kWh and CO2 emissions.   </t>
  </si>
  <si>
    <t>Worksheet for gas appliances across the school</t>
  </si>
  <si>
    <t>Heating, Gas</t>
  </si>
  <si>
    <t>Number of item</t>
  </si>
  <si>
    <t>Energy in megajoule (MJ)</t>
  </si>
  <si>
    <t>Hours of use per day</t>
  </si>
  <si>
    <t>Gas energy used (MJ) per day</t>
  </si>
  <si>
    <t>Days used per year</t>
  </si>
  <si>
    <t>Actually in operation</t>
  </si>
  <si>
    <t>Total gas energy (MJ) use for the year</t>
  </si>
  <si>
    <t>BER building heater, large</t>
  </si>
  <si>
    <t>In winter</t>
  </si>
  <si>
    <t>BER building heater, small</t>
  </si>
  <si>
    <t>BER building hot water</t>
  </si>
  <si>
    <t>1 hour per week</t>
  </si>
  <si>
    <t>Library building heater</t>
  </si>
  <si>
    <t>40% of year</t>
  </si>
  <si>
    <t>Gas stove</t>
  </si>
  <si>
    <t>Every Monday</t>
  </si>
  <si>
    <t>Middle building heater</t>
  </si>
  <si>
    <t>Art room heater</t>
  </si>
  <si>
    <t>Office, heater</t>
  </si>
  <si>
    <t>Senior building, heater</t>
  </si>
  <si>
    <t>In winter 1 hour</t>
  </si>
  <si>
    <t>Total gas consumption</t>
  </si>
  <si>
    <t xml:space="preserve">Consumption data from gas appliances can usually be read from gas heaters inside the school, but some older models are tricky to estimate and you'll need to make a best guess. If your school has a boiler room from where heat is distributed throughout the school, you won't have access to this room. Talk to your maintenance person(s) and they may be able to tell you how many MJ you use every day. Then you can estimate how many days of usage per year.  Sometimes consumption data is listed on the label of the hot water cylinder.  </t>
  </si>
  <si>
    <t>Summary of yearly energy use, by type of appliance. Please note total CO2 emissions for the year are listed in kilograms.</t>
  </si>
  <si>
    <t>Once you have collected your data using the other worksheets, enter the results in the table below. The graphs below the table will auto-populate when you add your data to the table.</t>
  </si>
  <si>
    <t>Energy/Resource source</t>
  </si>
  <si>
    <t>Consumption</t>
  </si>
  <si>
    <t>Consumption unit</t>
  </si>
  <si>
    <t>Consumption in gigajoule (GJ)</t>
  </si>
  <si>
    <t>Lighting</t>
  </si>
  <si>
    <t>kWh</t>
  </si>
  <si>
    <t>Fans/desk heaters</t>
  </si>
  <si>
    <t>El. Heating / cooling</t>
  </si>
  <si>
    <t>Office type appliances</t>
  </si>
  <si>
    <t>Kitchen appliances</t>
  </si>
  <si>
    <t>IT</t>
  </si>
  <si>
    <t>Natural gas</t>
  </si>
  <si>
    <t>Summary of yearly energy use by building. Please note total GHG emissions is listed in kilograms</t>
  </si>
  <si>
    <t>Once you have collected your data using the other worksheets, enter the results in the table below. The graphs below the table will be created when your data is added to the columns in the table.</t>
  </si>
  <si>
    <t>Consumption units</t>
  </si>
  <si>
    <t>Consumption in GJ</t>
  </si>
  <si>
    <t>Electricity, Office</t>
  </si>
  <si>
    <t>Electricity, server room</t>
  </si>
  <si>
    <t>Electricity, XX building</t>
  </si>
  <si>
    <t>Electricity, kitchen</t>
  </si>
  <si>
    <t>Electricity, library</t>
  </si>
  <si>
    <t>Electricity, outside</t>
  </si>
  <si>
    <t>Monitoring example</t>
  </si>
  <si>
    <t>January</t>
  </si>
  <si>
    <t>February</t>
  </si>
  <si>
    <t>March</t>
  </si>
  <si>
    <t>April</t>
  </si>
  <si>
    <t>May</t>
  </si>
  <si>
    <t>June</t>
  </si>
  <si>
    <t>July</t>
  </si>
  <si>
    <t>August</t>
  </si>
  <si>
    <t>September</t>
  </si>
  <si>
    <t>October</t>
  </si>
  <si>
    <t>November</t>
  </si>
  <si>
    <t>December</t>
  </si>
  <si>
    <t>Total 2014</t>
  </si>
  <si>
    <t>Total 2016</t>
  </si>
  <si>
    <t>Energy use in 2024 (kWh)</t>
  </si>
  <si>
    <t>Percentage of energy saved 2024-25</t>
  </si>
  <si>
    <t>Energy use in 2022 (kWh)</t>
  </si>
  <si>
    <t>Energy use in 2023 (kWh)</t>
  </si>
  <si>
    <t>Savings in CO2/kg 2022-23</t>
  </si>
  <si>
    <t>Percentage of energy saved 2022-24</t>
  </si>
  <si>
    <t>Savings in CO2/kg 2022-24</t>
  </si>
  <si>
    <t>This table shows how some schools monitor electricity consumption and progress. 2022 consumption, listed by month, is set as the baseline year. Monitoring started in October 2023. From then monthly data was entered and savings in percentage and CO2/kg calculated. This data is provided for information purposes only.</t>
  </si>
  <si>
    <t>This audit template has been adapted from the ResourceSmart Schools Energy Audit Tool document from Victorian Schools. It is to act as an an audit option only. Similar audit tools or having a professional auditor conduct your audit are also options that are encouraged and would meet the needs of the ISQ BGA Energy and Water sustainability funding round requirments.</t>
  </si>
  <si>
    <t>How to use this audit template</t>
  </si>
  <si>
    <t>Auditor</t>
  </si>
  <si>
    <t xml:space="preserve">These worksheets will need to be adapted to cover the individual set up of the school ie number of classrooms, types of buildings. It should however provide a good basis for covering the majority of areas and the type of information to collect. </t>
  </si>
  <si>
    <t>Sustainability Special Purpose Funding Round</t>
  </si>
  <si>
    <t>Created for QIS BGA by Mott Macdonald</t>
  </si>
  <si>
    <t xml:space="preserve">Created for QIS BGA by Mott Macdonald   </t>
  </si>
  <si>
    <t>This audit template is to act as a guide for school energy and carbon audits. 
Worksheets have in-built calculations and formulas. Estimated electricity and gas usage of appliances is added. Where accurate data for the specific appliance is available, the actual information should be used to achieve a more accurate outcome.</t>
  </si>
  <si>
    <t>School:</t>
  </si>
  <si>
    <t>Building/Room:</t>
  </si>
  <si>
    <t>(Watts × hours)/1000</t>
  </si>
  <si>
    <t>Number of hours items are being used per day (h)</t>
  </si>
  <si>
    <t>Number of days items are being used per week</t>
  </si>
  <si>
    <t>Offices and corridors at:_______________</t>
  </si>
  <si>
    <t>Total electrical energy (kWh) for the year</t>
  </si>
  <si>
    <t>Worksheet for electrical appliances in server rooms/cupboards and servers/IT infrastructure</t>
  </si>
  <si>
    <t>This worksheet helps you gather information on electrical appliances in your school library, kitchen/canteen and toilets. Please fill in one worksheet for your area. 
Ask a teacher/librarian that works in this area of your school how many hours on average the individual electrical appliances are being used for per day (Column D), Number of days per week (Column F) and Number of weeks per year (Used in Column G). Think about how often the appliance is used: Always on (h=24), 5 hours a day (h=5), 30 minutes per week (h=0.5), only in summer time (instead of putting h=8, just enter h=2 for example) or never (h=0). Sometimes you need to get this down to a best estimate of hours, days and weeks to get as close as possible. 
Power in watt has been prepopulated with typical power ratings for appliances. If time allows, check random data plates on your appliances to see if the values in this worksheet hold true for your appliances. If you do not have a particular item, record Number of Items (Column B) as zero (0), so you can see that you did investigate this item and it was not forgotten. When you have completed the spreadsheet, discuss the number of hours you use the various appliances for, which appliances are very high in total kWh (Column G) and also in CO2 emission. The summary table tabs helps calculate the CO2. Then discuss your options for reducing hours of use for a reduction in total kWh and CO2 emission.</t>
  </si>
  <si>
    <r>
      <t>Greenhouse coefficient energy to CO</t>
    </r>
    <r>
      <rPr>
        <b/>
        <vertAlign val="subscript"/>
        <sz val="11"/>
        <color theme="0" tint="-4.9989318521683403E-2"/>
        <rFont val="Arial"/>
        <family val="2"/>
      </rPr>
      <t>2</t>
    </r>
    <r>
      <rPr>
        <b/>
        <sz val="11"/>
        <color theme="0" tint="-4.9989318521683403E-2"/>
        <rFont val="Arial"/>
        <family val="2"/>
      </rPr>
      <t xml:space="preserve"> equivalent conversion factor</t>
    </r>
  </si>
  <si>
    <r>
      <t>GHG emissions (kg CO</t>
    </r>
    <r>
      <rPr>
        <b/>
        <vertAlign val="subscript"/>
        <sz val="11"/>
        <color theme="0" tint="-4.9989318521683403E-2"/>
        <rFont val="Arial"/>
        <family val="2"/>
      </rPr>
      <t>2</t>
    </r>
    <r>
      <rPr>
        <b/>
        <sz val="11"/>
        <color theme="0" tint="-4.9989318521683403E-2"/>
        <rFont val="Arial"/>
        <family val="2"/>
      </rPr>
      <t>e)</t>
    </r>
  </si>
  <si>
    <r>
      <rPr>
        <sz val="11"/>
        <color theme="1"/>
        <rFont val="Arial"/>
        <family val="2"/>
      </rPr>
      <t>MJ</t>
    </r>
  </si>
  <si>
    <r>
      <t>Total GHG emissions (kg CO</t>
    </r>
    <r>
      <rPr>
        <vertAlign val="subscript"/>
        <sz val="11"/>
        <color theme="1"/>
        <rFont val="Arial"/>
        <family val="2"/>
      </rPr>
      <t>2</t>
    </r>
    <r>
      <rPr>
        <sz val="11"/>
        <color theme="1"/>
        <rFont val="Arial"/>
        <family val="2"/>
      </rPr>
      <t xml:space="preserve">e) </t>
    </r>
  </si>
  <si>
    <r>
      <rPr>
        <sz val="11"/>
        <color rgb="FF18214B"/>
        <rFont val="Arial"/>
        <family val="2"/>
      </rPr>
      <t>MJ</t>
    </r>
  </si>
  <si>
    <r>
      <t>Total GHG emissions (kg CO</t>
    </r>
    <r>
      <rPr>
        <vertAlign val="subscript"/>
        <sz val="11"/>
        <color rgb="FF18214B"/>
        <rFont val="Arial"/>
        <family val="2"/>
      </rPr>
      <t>2</t>
    </r>
    <r>
      <rPr>
        <sz val="11"/>
        <color rgb="FF18214B"/>
        <rFont val="Arial"/>
        <family val="2"/>
      </rPr>
      <t>e)</t>
    </r>
  </si>
  <si>
    <r>
      <t>Greenhouse coefficient energy to CO</t>
    </r>
    <r>
      <rPr>
        <b/>
        <vertAlign val="subscript"/>
        <sz val="11"/>
        <color theme="0"/>
        <rFont val="Arial"/>
        <family val="2"/>
      </rPr>
      <t>2</t>
    </r>
    <r>
      <rPr>
        <b/>
        <sz val="11"/>
        <color theme="0"/>
        <rFont val="Arial"/>
        <family val="2"/>
      </rPr>
      <t xml:space="preserve"> equivalent conversion factor</t>
    </r>
  </si>
  <si>
    <r>
      <t>GHG emissions (kg CO</t>
    </r>
    <r>
      <rPr>
        <b/>
        <vertAlign val="subscript"/>
        <sz val="11"/>
        <color theme="0"/>
        <rFont val="Arial"/>
        <family val="2"/>
      </rPr>
      <t>2</t>
    </r>
    <r>
      <rPr>
        <b/>
        <sz val="11"/>
        <color theme="0"/>
        <rFont val="Arial"/>
        <family val="2"/>
      </rPr>
      <t>e)</t>
    </r>
  </si>
  <si>
    <t>Auditor:</t>
  </si>
  <si>
    <t>If we turn the laptop off for the two hours when it's not being used, we can save 25% of the electricity consumption</t>
  </si>
  <si>
    <t>Wi-Fi</t>
  </si>
  <si>
    <t>Air-condition / cooling</t>
  </si>
  <si>
    <t>Air-condition / heating</t>
  </si>
  <si>
    <t>Lights - Compact Florescent (CFL)</t>
  </si>
  <si>
    <t>Vacuum cleaner</t>
  </si>
  <si>
    <t>Hot water service</t>
  </si>
  <si>
    <t>Air conditioner, cooling</t>
  </si>
  <si>
    <t>Hot glue gun</t>
  </si>
  <si>
    <t>Food processor</t>
  </si>
  <si>
    <t>Hand mixer</t>
  </si>
  <si>
    <t>Hot water urn</t>
  </si>
  <si>
    <t>Hot water</t>
  </si>
  <si>
    <r>
      <t xml:space="preserve">AUDIT TOOL for </t>
    </r>
    <r>
      <rPr>
        <b/>
        <u/>
        <sz val="20"/>
        <color rgb="FFF37053"/>
        <rFont val="Arial"/>
        <family val="2"/>
      </rPr>
      <t>Energy &amp; Carbon</t>
    </r>
  </si>
  <si>
    <r>
      <rPr>
        <b/>
        <u/>
        <sz val="20"/>
        <color rgb="FFF37053"/>
        <rFont val="Arial"/>
        <family val="2"/>
      </rPr>
      <t>Energy &amp; Carbon</t>
    </r>
    <r>
      <rPr>
        <b/>
        <sz val="20"/>
        <color rgb="FF18214B"/>
        <rFont val="Arial"/>
        <family val="2"/>
      </rPr>
      <t xml:space="preserve"> Audit Tool</t>
    </r>
  </si>
  <si>
    <t>It is recommended that a holistic audit be conducted covering at least all energy and water uses however this could be done in stages. Schools with students of suitable ages could engage students in the audit process in order to teach them about the energy and water uses in the school. A suitably senior supervisor should oversee the audit process and ensure the outcomes of the audit are reliable and can be used to make decisions about sustainability initiatives for the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</si>
</sst>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
  </numFmts>
  <fonts count="46" x14ac:knownFonts="1">
    <font>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9"/>
      <color indexed="81"/>
      <name val="Calibri"/>
      <family val="2"/>
    </font>
    <font>
      <sz val="8"/>
      <name val="Calibri"/>
      <family val="2"/>
      <scheme val="minor"/>
    </font>
    <font>
      <sz val="8"/>
      <color indexed="81"/>
      <name val="Tahoma"/>
      <family val="2"/>
    </font>
    <font>
      <sz val="20"/>
      <color theme="1"/>
      <name val="Calibri"/>
      <family val="2"/>
      <scheme val="minor"/>
    </font>
    <font>
      <b/>
      <sz val="9"/>
      <color indexed="81"/>
      <name val="Calibri"/>
      <family val="2"/>
    </font>
    <font>
      <sz val="12"/>
      <color theme="0"/>
      <name val="Calibri"/>
      <family val="2"/>
      <scheme val="minor"/>
    </font>
    <font>
      <sz val="11"/>
      <color rgb="FFFF0000"/>
      <name val="Calibri"/>
      <family val="2"/>
      <scheme val="minor"/>
    </font>
    <font>
      <sz val="11"/>
      <color rgb="FF18214B"/>
      <name val="Calibri"/>
      <family val="2"/>
      <scheme val="minor"/>
    </font>
    <font>
      <b/>
      <sz val="16"/>
      <color rgb="FF18214B"/>
      <name val="Arial"/>
      <family val="2"/>
    </font>
    <font>
      <sz val="16"/>
      <color rgb="FF18214B"/>
      <name val="Arial"/>
      <family val="2"/>
    </font>
    <font>
      <b/>
      <sz val="20"/>
      <color rgb="FF18214B"/>
      <name val="Arial"/>
      <family val="2"/>
    </font>
    <font>
      <sz val="20"/>
      <color rgb="FF18214B"/>
      <name val="Arial"/>
      <family val="2"/>
    </font>
    <font>
      <b/>
      <sz val="8"/>
      <color rgb="FF18214B"/>
      <name val="Arial"/>
      <family val="2"/>
    </font>
    <font>
      <sz val="8"/>
      <color rgb="FF18214B"/>
      <name val="Arial"/>
      <family val="2"/>
    </font>
    <font>
      <sz val="11"/>
      <color theme="1"/>
      <name val="Arial"/>
      <family val="2"/>
    </font>
    <font>
      <b/>
      <sz val="14"/>
      <color rgb="FF18214B"/>
      <name val="Arial"/>
      <family val="2"/>
    </font>
    <font>
      <sz val="11"/>
      <color rgb="FF18214B"/>
      <name val="Arial"/>
      <family val="2"/>
    </font>
    <font>
      <b/>
      <sz val="11"/>
      <color rgb="FF18214B"/>
      <name val="Arial"/>
      <family val="2"/>
    </font>
    <font>
      <sz val="12"/>
      <color theme="1"/>
      <name val="Arial"/>
      <family val="2"/>
    </font>
    <font>
      <sz val="14"/>
      <color rgb="FF18214B"/>
      <name val="Arial"/>
      <family val="2"/>
    </font>
    <font>
      <sz val="12"/>
      <color rgb="FF18214B"/>
      <name val="Arial"/>
      <family val="2"/>
    </font>
    <font>
      <b/>
      <sz val="12"/>
      <color rgb="FF18214B"/>
      <name val="Arial"/>
      <family val="2"/>
    </font>
    <font>
      <b/>
      <sz val="12"/>
      <color theme="0"/>
      <name val="Arial"/>
      <family val="2"/>
    </font>
    <font>
      <i/>
      <sz val="8"/>
      <color theme="1"/>
      <name val="Arial"/>
      <family val="2"/>
    </font>
    <font>
      <i/>
      <sz val="8"/>
      <color rgb="FF18214B"/>
      <name val="Arial"/>
      <family val="2"/>
    </font>
    <font>
      <sz val="6"/>
      <color rgb="FF18214B"/>
      <name val="Arial"/>
      <family val="2"/>
    </font>
    <font>
      <i/>
      <sz val="12"/>
      <color theme="1" tint="0.499984740745262"/>
      <name val="Arial"/>
      <family val="2"/>
    </font>
    <font>
      <sz val="8"/>
      <color theme="1"/>
      <name val="Calibri"/>
      <family val="2"/>
      <scheme val="minor"/>
    </font>
    <font>
      <sz val="10"/>
      <color rgb="FF18214B"/>
      <name val="Calibri"/>
      <family val="2"/>
      <scheme val="minor"/>
    </font>
    <font>
      <b/>
      <sz val="12"/>
      <color theme="0" tint="-4.9989318521683403E-2"/>
      <name val="Arial"/>
      <family val="2"/>
    </font>
    <font>
      <b/>
      <sz val="11"/>
      <color theme="0" tint="-4.9989318521683403E-2"/>
      <name val="Arial"/>
      <family val="2"/>
    </font>
    <font>
      <b/>
      <vertAlign val="subscript"/>
      <sz val="11"/>
      <color theme="0" tint="-4.9989318521683403E-2"/>
      <name val="Arial"/>
      <family val="2"/>
    </font>
    <font>
      <vertAlign val="superscript"/>
      <sz val="11"/>
      <color theme="1"/>
      <name val="Arial"/>
      <family val="2"/>
    </font>
    <font>
      <vertAlign val="subscript"/>
      <sz val="11"/>
      <color theme="1"/>
      <name val="Arial"/>
      <family val="2"/>
    </font>
    <font>
      <b/>
      <sz val="8"/>
      <color theme="1"/>
      <name val="Calibri"/>
      <family val="2"/>
      <scheme val="minor"/>
    </font>
    <font>
      <vertAlign val="subscript"/>
      <sz val="11"/>
      <color rgb="FF18214B"/>
      <name val="Arial"/>
      <family val="2"/>
    </font>
    <font>
      <vertAlign val="superscript"/>
      <sz val="11"/>
      <color rgb="FF18214B"/>
      <name val="Arial"/>
      <family val="2"/>
    </font>
    <font>
      <b/>
      <sz val="11"/>
      <color theme="0"/>
      <name val="Arial"/>
      <family val="2"/>
    </font>
    <font>
      <b/>
      <vertAlign val="subscript"/>
      <sz val="11"/>
      <color theme="0"/>
      <name val="Arial"/>
      <family val="2"/>
    </font>
    <font>
      <b/>
      <sz val="12"/>
      <color theme="0"/>
      <name val="Calibri"/>
      <family val="2"/>
      <scheme val="minor"/>
    </font>
    <font>
      <sz val="12"/>
      <color rgb="FF18214B"/>
      <name val="Calibri"/>
      <family val="2"/>
      <scheme val="minor"/>
    </font>
    <font>
      <b/>
      <u/>
      <sz val="20"/>
      <color rgb="FFF37053"/>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
      <patternFill patternType="solid">
        <fgColor rgb="FF18214B"/>
        <bgColor indexed="64"/>
      </patternFill>
    </fill>
    <fill>
      <patternFill patternType="solid">
        <fgColor rgb="FFF0F1FA"/>
        <bgColor indexed="64"/>
      </patternFill>
    </fill>
    <fill>
      <patternFill patternType="solid">
        <fgColor rgb="FFF0F2FA"/>
        <bgColor indexed="64"/>
      </patternFill>
    </fill>
    <fill>
      <patternFill patternType="solid">
        <fgColor rgb="FF7DC0C4"/>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auto="1"/>
      </left>
      <right style="thin">
        <color auto="1"/>
      </right>
      <top style="thin">
        <color auto="1"/>
      </top>
      <bottom/>
      <diagonal/>
    </border>
    <border>
      <left/>
      <right style="medium">
        <color rgb="FF000000"/>
      </right>
      <top style="medium">
        <color rgb="FF000000"/>
      </top>
      <bottom/>
      <diagonal/>
    </border>
    <border>
      <left style="medium">
        <color indexed="64"/>
      </left>
      <right style="medium">
        <color indexed="64"/>
      </right>
      <top style="medium">
        <color indexed="64"/>
      </top>
      <bottom/>
      <diagonal/>
    </border>
    <border>
      <left style="thick">
        <color rgb="FF18214B"/>
      </left>
      <right/>
      <top style="thick">
        <color rgb="FF18214B"/>
      </top>
      <bottom/>
      <diagonal/>
    </border>
    <border>
      <left/>
      <right/>
      <top style="thick">
        <color rgb="FF18214B"/>
      </top>
      <bottom/>
      <diagonal/>
    </border>
    <border>
      <left/>
      <right style="thick">
        <color rgb="FF18214B"/>
      </right>
      <top style="thick">
        <color rgb="FF18214B"/>
      </top>
      <bottom/>
      <diagonal/>
    </border>
    <border>
      <left style="thick">
        <color rgb="FF18214B"/>
      </left>
      <right/>
      <top/>
      <bottom/>
      <diagonal/>
    </border>
    <border>
      <left/>
      <right style="thick">
        <color rgb="FF18214B"/>
      </right>
      <top/>
      <bottom/>
      <diagonal/>
    </border>
    <border>
      <left style="thick">
        <color rgb="FF18214B"/>
      </left>
      <right/>
      <top/>
      <bottom style="thick">
        <color rgb="FF18214B"/>
      </bottom>
      <diagonal/>
    </border>
    <border>
      <left/>
      <right/>
      <top/>
      <bottom style="thick">
        <color rgb="FF18214B"/>
      </bottom>
      <diagonal/>
    </border>
    <border>
      <left/>
      <right style="thick">
        <color rgb="FF18214B"/>
      </right>
      <top/>
      <bottom style="thick">
        <color rgb="FF18214B"/>
      </bottom>
      <diagonal/>
    </border>
    <border>
      <left style="thin">
        <color rgb="FF18214B"/>
      </left>
      <right style="thin">
        <color rgb="FF18214B"/>
      </right>
      <top style="thin">
        <color rgb="FF18214B"/>
      </top>
      <bottom style="thin">
        <color rgb="FF18214B"/>
      </bottom>
      <diagonal/>
    </border>
    <border>
      <left/>
      <right style="medium">
        <color theme="0" tint="-4.9989318521683403E-2"/>
      </right>
      <top/>
      <bottom/>
      <diagonal/>
    </border>
    <border>
      <left style="medium">
        <color theme="0" tint="-4.9989318521683403E-2"/>
      </left>
      <right style="medium">
        <color theme="0" tint="-4.9989318521683403E-2"/>
      </right>
      <top/>
      <bottom/>
      <diagonal/>
    </border>
    <border>
      <left style="medium">
        <color theme="0" tint="-4.9989318521683403E-2"/>
      </left>
      <right/>
      <top/>
      <bottom/>
      <diagonal/>
    </border>
    <border>
      <left/>
      <right style="thin">
        <color rgb="FF18214B"/>
      </right>
      <top style="thin">
        <color rgb="FF18214B"/>
      </top>
      <bottom style="thin">
        <color rgb="FF18214B"/>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rgb="FF18214B"/>
      </left>
      <right style="thin">
        <color rgb="FF18214B"/>
      </right>
      <top/>
      <bottom style="thin">
        <color rgb="FF18214B"/>
      </bottom>
      <diagonal/>
    </border>
    <border>
      <left style="thin">
        <color rgb="FF18214B"/>
      </left>
      <right style="thin">
        <color rgb="FF18214B"/>
      </right>
      <top style="thin">
        <color rgb="FF18214B"/>
      </top>
      <bottom/>
      <diagonal/>
    </border>
    <border>
      <left style="thin">
        <color rgb="FF18214B"/>
      </left>
      <right style="thin">
        <color theme="0"/>
      </right>
      <top style="thin">
        <color rgb="FF18214B"/>
      </top>
      <bottom style="thin">
        <color rgb="FF18214B"/>
      </bottom>
      <diagonal/>
    </border>
    <border>
      <left style="thin">
        <color theme="0"/>
      </left>
      <right style="thin">
        <color theme="0"/>
      </right>
      <top style="thin">
        <color rgb="FF18214B"/>
      </top>
      <bottom style="thin">
        <color rgb="FF18214B"/>
      </bottom>
      <diagonal/>
    </border>
    <border>
      <left style="thin">
        <color theme="0"/>
      </left>
      <right style="thin">
        <color rgb="FF18214B"/>
      </right>
      <top style="thin">
        <color rgb="FF18214B"/>
      </top>
      <bottom style="thin">
        <color rgb="FF18214B"/>
      </bottom>
      <diagonal/>
    </border>
    <border>
      <left style="thin">
        <color rgb="FF18214B"/>
      </left>
      <right style="thin">
        <color theme="0"/>
      </right>
      <top style="thin">
        <color rgb="FF18214B"/>
      </top>
      <bottom/>
      <diagonal/>
    </border>
    <border>
      <left style="thin">
        <color theme="0"/>
      </left>
      <right style="thin">
        <color theme="0"/>
      </right>
      <top style="thin">
        <color rgb="FF18214B"/>
      </top>
      <bottom/>
      <diagonal/>
    </border>
    <border>
      <left style="thin">
        <color theme="0"/>
      </left>
      <right style="thin">
        <color rgb="FF18214B"/>
      </right>
      <top style="thin">
        <color rgb="FF18214B"/>
      </top>
      <bottom/>
      <diagonal/>
    </border>
    <border>
      <left/>
      <right/>
      <top style="thin">
        <color rgb="FF18214B"/>
      </top>
      <bottom style="thin">
        <color rgb="FF18214B"/>
      </bottom>
      <diagonal/>
    </border>
    <border>
      <left/>
      <right style="thin">
        <color auto="1"/>
      </right>
      <top style="thin">
        <color rgb="FF18214B"/>
      </top>
      <bottom/>
      <diagonal/>
    </border>
    <border>
      <left style="thin">
        <color rgb="FF18214B"/>
      </left>
      <right style="thin">
        <color rgb="FF18214B"/>
      </right>
      <top style="thin">
        <color rgb="FF18214B"/>
      </top>
      <bottom style="medium">
        <color rgb="FF18214B"/>
      </bottom>
      <diagonal/>
    </border>
    <border>
      <left style="thin">
        <color rgb="FF18214B"/>
      </left>
      <right style="thin">
        <color theme="0"/>
      </right>
      <top/>
      <bottom/>
      <diagonal/>
    </border>
    <border>
      <left style="thin">
        <color theme="0"/>
      </left>
      <right style="thin">
        <color theme="0"/>
      </right>
      <top/>
      <bottom/>
      <diagonal/>
    </border>
    <border>
      <left style="thin">
        <color theme="0"/>
      </left>
      <right style="thin">
        <color rgb="FF18214B"/>
      </right>
      <top/>
      <bottom/>
      <diagonal/>
    </border>
    <border>
      <left style="thin">
        <color rgb="FF18214B"/>
      </left>
      <right style="thin">
        <color rgb="FF18214B"/>
      </right>
      <top style="thin">
        <color rgb="FF18214B"/>
      </top>
      <bottom style="double">
        <color rgb="FF18214B"/>
      </bottom>
      <diagonal/>
    </border>
    <border>
      <left/>
      <right/>
      <top style="thin">
        <color rgb="FF18214B"/>
      </top>
      <bottom/>
      <diagonal/>
    </border>
    <border>
      <left/>
      <right style="thin">
        <color rgb="FF18214B"/>
      </right>
      <top style="thin">
        <color rgb="FF18214B"/>
      </top>
      <bottom/>
      <diagonal/>
    </border>
    <border>
      <left/>
      <right style="thin">
        <color rgb="FF18214B"/>
      </right>
      <top/>
      <bottom style="thin">
        <color rgb="FF18214B"/>
      </bottom>
      <diagonal/>
    </border>
    <border>
      <left style="medium">
        <color rgb="FF18214B"/>
      </left>
      <right style="thin">
        <color rgb="FF18214B"/>
      </right>
      <top style="medium">
        <color rgb="FF18214B"/>
      </top>
      <bottom style="medium">
        <color rgb="FF18214B"/>
      </bottom>
      <diagonal/>
    </border>
    <border>
      <left style="thin">
        <color rgb="FF18214B"/>
      </left>
      <right style="medium">
        <color rgb="FF18214B"/>
      </right>
      <top style="medium">
        <color rgb="FF18214B"/>
      </top>
      <bottom style="medium">
        <color rgb="FF18214B"/>
      </bottom>
      <diagonal/>
    </border>
    <border>
      <left style="thin">
        <color rgb="FF18214B"/>
      </left>
      <right style="thin">
        <color rgb="FF18214B"/>
      </right>
      <top style="medium">
        <color rgb="FF18214B"/>
      </top>
      <bottom style="medium">
        <color rgb="FF18214B"/>
      </bottom>
      <diagonal/>
    </border>
  </borders>
  <cellStyleXfs count="56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84">
    <xf numFmtId="0" fontId="0" fillId="0" borderId="0" xfId="0"/>
    <xf numFmtId="0" fontId="0" fillId="0" borderId="0" xfId="0" applyAlignment="1">
      <alignment wrapText="1"/>
    </xf>
    <xf numFmtId="0" fontId="0" fillId="0" borderId="0" xfId="0" applyAlignment="1">
      <alignment horizontal="center"/>
    </xf>
    <xf numFmtId="164" fontId="0" fillId="0" borderId="0" xfId="0" applyNumberFormat="1"/>
    <xf numFmtId="0" fontId="1" fillId="0" borderId="0" xfId="0" applyFont="1"/>
    <xf numFmtId="0" fontId="10" fillId="0" borderId="0" xfId="0" applyFont="1"/>
    <xf numFmtId="0" fontId="7" fillId="0" borderId="4" xfId="0" applyFont="1" applyBorder="1" applyAlignment="1">
      <alignment horizontal="left" vertical="center"/>
    </xf>
    <xf numFmtId="0" fontId="11" fillId="0" borderId="0" xfId="0" applyFont="1"/>
    <xf numFmtId="0" fontId="12" fillId="0" borderId="11" xfId="0" applyFont="1" applyBorder="1"/>
    <xf numFmtId="0" fontId="12" fillId="0" borderId="12" xfId="0" applyFont="1" applyBorder="1"/>
    <xf numFmtId="0" fontId="13" fillId="0" borderId="0" xfId="0" applyFont="1"/>
    <xf numFmtId="0" fontId="14" fillId="0" borderId="14" xfId="0" applyFont="1" applyBorder="1"/>
    <xf numFmtId="0" fontId="15" fillId="0" borderId="0" xfId="0" applyFont="1"/>
    <xf numFmtId="0" fontId="16" fillId="0" borderId="14" xfId="0" applyFont="1" applyBorder="1"/>
    <xf numFmtId="0" fontId="17" fillId="0" borderId="0" xfId="0" applyFont="1"/>
    <xf numFmtId="0" fontId="16" fillId="0" borderId="16" xfId="0" applyFont="1" applyBorder="1"/>
    <xf numFmtId="0" fontId="16" fillId="0" borderId="17" xfId="0" applyFont="1" applyBorder="1"/>
    <xf numFmtId="0" fontId="18" fillId="0" borderId="0" xfId="0" applyFont="1"/>
    <xf numFmtId="0" fontId="20" fillId="0" borderId="0" xfId="0" applyFont="1"/>
    <xf numFmtId="0" fontId="18" fillId="0" borderId="0" xfId="0" applyFont="1" applyAlignment="1">
      <alignment vertical="top"/>
    </xf>
    <xf numFmtId="0" fontId="14" fillId="0" borderId="0" xfId="0" applyFont="1"/>
    <xf numFmtId="0" fontId="16" fillId="0" borderId="0" xfId="0" applyFont="1"/>
    <xf numFmtId="0" fontId="22" fillId="0" borderId="0" xfId="0" applyFont="1"/>
    <xf numFmtId="0" fontId="19" fillId="0" borderId="0" xfId="0" applyFont="1" applyAlignment="1">
      <alignment vertical="center"/>
    </xf>
    <xf numFmtId="0" fontId="23" fillId="0" borderId="0" xfId="0" applyFont="1"/>
    <xf numFmtId="0" fontId="24" fillId="0" borderId="0" xfId="0" applyFont="1" applyAlignment="1">
      <alignment vertical="center"/>
    </xf>
    <xf numFmtId="0" fontId="24" fillId="0" borderId="0" xfId="0" applyFont="1"/>
    <xf numFmtId="0" fontId="20" fillId="0" borderId="0" xfId="0" applyFont="1" applyAlignment="1">
      <alignment vertical="center"/>
    </xf>
    <xf numFmtId="0" fontId="25" fillId="0" borderId="0" xfId="0" applyFont="1" applyAlignment="1">
      <alignment vertical="center"/>
    </xf>
    <xf numFmtId="0" fontId="22" fillId="4" borderId="0" xfId="0" applyFont="1" applyFill="1"/>
    <xf numFmtId="0" fontId="27" fillId="0" borderId="0" xfId="0" applyFont="1"/>
    <xf numFmtId="0" fontId="27" fillId="4" borderId="0" xfId="0" applyFont="1" applyFill="1"/>
    <xf numFmtId="0" fontId="28" fillId="0" borderId="0" xfId="0" applyFont="1" applyAlignment="1">
      <alignment vertical="center"/>
    </xf>
    <xf numFmtId="0" fontId="24" fillId="0" borderId="1" xfId="0" applyFont="1" applyBorder="1" applyAlignment="1">
      <alignment horizontal="left" vertical="top" wrapText="1" indent="1"/>
    </xf>
    <xf numFmtId="0" fontId="24" fillId="0" borderId="1" xfId="0" applyFont="1" applyBorder="1" applyAlignment="1">
      <alignment horizontal="left" indent="1"/>
    </xf>
    <xf numFmtId="0" fontId="24" fillId="0" borderId="3" xfId="0" applyFont="1" applyBorder="1" applyAlignment="1">
      <alignment horizontal="left" vertical="top" wrapText="1" indent="1"/>
    </xf>
    <xf numFmtId="0" fontId="24" fillId="0" borderId="3" xfId="0" applyFont="1" applyBorder="1" applyAlignment="1">
      <alignment horizontal="left" indent="1"/>
    </xf>
    <xf numFmtId="0" fontId="26" fillId="5" borderId="24" xfId="0" applyFont="1" applyFill="1" applyBorder="1" applyAlignment="1">
      <alignment horizontal="left" vertical="center"/>
    </xf>
    <xf numFmtId="0" fontId="26" fillId="5" borderId="25" xfId="0" applyFont="1" applyFill="1" applyBorder="1" applyAlignment="1">
      <alignment horizontal="left" vertical="center"/>
    </xf>
    <xf numFmtId="0" fontId="26" fillId="5" borderId="26" xfId="0" applyFont="1" applyFill="1" applyBorder="1" applyAlignment="1">
      <alignment horizontal="left" vertical="center"/>
    </xf>
    <xf numFmtId="0" fontId="26" fillId="5" borderId="20" xfId="0" applyFont="1" applyFill="1" applyBorder="1" applyAlignment="1">
      <alignment horizontal="left" vertical="center" wrapText="1" indent="1"/>
    </xf>
    <xf numFmtId="0" fontId="26" fillId="5" borderId="21" xfId="0" applyFont="1" applyFill="1" applyBorder="1" applyAlignment="1">
      <alignment horizontal="left" vertical="center" wrapText="1" indent="1"/>
    </xf>
    <xf numFmtId="0" fontId="26" fillId="5" borderId="22" xfId="0" applyFont="1" applyFill="1" applyBorder="1" applyAlignment="1">
      <alignment horizontal="left" vertical="center" wrapText="1" indent="1"/>
    </xf>
    <xf numFmtId="0" fontId="12" fillId="6" borderId="12" xfId="0" applyFont="1" applyFill="1" applyBorder="1" applyAlignment="1">
      <alignment horizontal="left" indent="1"/>
    </xf>
    <xf numFmtId="0" fontId="12" fillId="6" borderId="12" xfId="0" applyFont="1" applyFill="1" applyBorder="1"/>
    <xf numFmtId="0" fontId="12" fillId="6" borderId="13" xfId="0" applyFont="1" applyFill="1" applyBorder="1"/>
    <xf numFmtId="0" fontId="14" fillId="6" borderId="0" xfId="0" applyFont="1" applyFill="1" applyAlignment="1">
      <alignment horizontal="left" indent="1"/>
    </xf>
    <xf numFmtId="0" fontId="14" fillId="6" borderId="0" xfId="0" applyFont="1" applyFill="1"/>
    <xf numFmtId="0" fontId="14" fillId="6" borderId="15" xfId="0" applyFont="1" applyFill="1" applyBorder="1"/>
    <xf numFmtId="0" fontId="16" fillId="6" borderId="0" xfId="0" applyFont="1" applyFill="1" applyAlignment="1">
      <alignment horizontal="left" indent="1"/>
    </xf>
    <xf numFmtId="0" fontId="16" fillId="6" borderId="0" xfId="0" applyFont="1" applyFill="1"/>
    <xf numFmtId="0" fontId="16" fillId="6" borderId="15" xfId="0" applyFont="1" applyFill="1" applyBorder="1"/>
    <xf numFmtId="0" fontId="17" fillId="6" borderId="17" xfId="0" applyFont="1" applyFill="1" applyBorder="1" applyAlignment="1">
      <alignment horizontal="left" indent="1"/>
    </xf>
    <xf numFmtId="0" fontId="16" fillId="6" borderId="17" xfId="0" applyFont="1" applyFill="1" applyBorder="1"/>
    <xf numFmtId="0" fontId="17" fillId="6" borderId="18" xfId="0" applyFont="1" applyFill="1" applyBorder="1" applyAlignment="1">
      <alignment horizontal="right"/>
    </xf>
    <xf numFmtId="0" fontId="20" fillId="0" borderId="27" xfId="0" applyFont="1" applyBorder="1" applyAlignment="1">
      <alignment horizontal="left" vertical="center" wrapText="1" indent="1"/>
    </xf>
    <xf numFmtId="0" fontId="20" fillId="0" borderId="19" xfId="0" applyFont="1" applyBorder="1" applyAlignment="1">
      <alignment horizontal="left" vertical="center" wrapText="1" indent="1"/>
    </xf>
    <xf numFmtId="0" fontId="18" fillId="0" borderId="14" xfId="0" applyFont="1" applyBorder="1"/>
    <xf numFmtId="0" fontId="18" fillId="0" borderId="15" xfId="0" applyFont="1" applyBorder="1"/>
    <xf numFmtId="0" fontId="19" fillId="0" borderId="14" xfId="0" applyFont="1" applyBorder="1"/>
    <xf numFmtId="0" fontId="12" fillId="7" borderId="12" xfId="0" applyFont="1" applyFill="1" applyBorder="1" applyAlignment="1">
      <alignment horizontal="left" indent="1"/>
    </xf>
    <xf numFmtId="0" fontId="12" fillId="7" borderId="12" xfId="0" applyFont="1" applyFill="1" applyBorder="1"/>
    <xf numFmtId="0" fontId="12" fillId="7" borderId="13" xfId="0" applyFont="1" applyFill="1" applyBorder="1"/>
    <xf numFmtId="0" fontId="14" fillId="7" borderId="0" xfId="0" applyFont="1" applyFill="1" applyAlignment="1">
      <alignment horizontal="left" indent="1"/>
    </xf>
    <xf numFmtId="0" fontId="14" fillId="7" borderId="0" xfId="0" applyFont="1" applyFill="1"/>
    <xf numFmtId="0" fontId="14" fillId="7" borderId="15" xfId="0" applyFont="1" applyFill="1" applyBorder="1"/>
    <xf numFmtId="0" fontId="16" fillId="7" borderId="0" xfId="0" applyFont="1" applyFill="1" applyAlignment="1">
      <alignment horizontal="left" indent="1"/>
    </xf>
    <xf numFmtId="0" fontId="16" fillId="7" borderId="0" xfId="0" applyFont="1" applyFill="1"/>
    <xf numFmtId="0" fontId="16" fillId="7" borderId="15" xfId="0" applyFont="1" applyFill="1" applyBorder="1"/>
    <xf numFmtId="0" fontId="17" fillId="7" borderId="17" xfId="0" applyFont="1" applyFill="1" applyBorder="1" applyAlignment="1">
      <alignment horizontal="left" indent="1"/>
    </xf>
    <xf numFmtId="0" fontId="16" fillId="7" borderId="17" xfId="0" applyFont="1" applyFill="1" applyBorder="1"/>
    <xf numFmtId="0" fontId="17" fillId="7" borderId="17" xfId="0" applyFont="1" applyFill="1" applyBorder="1" applyAlignment="1">
      <alignment horizontal="right"/>
    </xf>
    <xf numFmtId="0" fontId="17" fillId="7" borderId="18" xfId="0" applyFont="1" applyFill="1" applyBorder="1" applyAlignment="1">
      <alignment horizontal="right"/>
    </xf>
    <xf numFmtId="0" fontId="20" fillId="0" borderId="0" xfId="0" applyFont="1" applyAlignment="1">
      <alignment wrapText="1"/>
    </xf>
    <xf numFmtId="0" fontId="25" fillId="0" borderId="0" xfId="0" applyFont="1"/>
    <xf numFmtId="0" fontId="26" fillId="5" borderId="10" xfId="0" applyFont="1" applyFill="1" applyBorder="1" applyAlignment="1">
      <alignment horizontal="left" vertical="center" wrapText="1" indent="1"/>
    </xf>
    <xf numFmtId="0" fontId="26" fillId="5" borderId="9" xfId="0" applyFont="1" applyFill="1" applyBorder="1" applyAlignment="1">
      <alignment horizontal="left" vertical="center" wrapText="1" indent="1"/>
    </xf>
    <xf numFmtId="0" fontId="29" fillId="0" borderId="0" xfId="0" applyFont="1"/>
    <xf numFmtId="0" fontId="19" fillId="0" borderId="0" xfId="0" applyFont="1" applyAlignment="1">
      <alignment vertical="top"/>
    </xf>
    <xf numFmtId="0" fontId="23" fillId="0" borderId="0" xfId="0" applyFont="1" applyAlignment="1">
      <alignment vertical="top"/>
    </xf>
    <xf numFmtId="0" fontId="24" fillId="4" borderId="0" xfId="0" applyFont="1" applyFill="1"/>
    <xf numFmtId="0" fontId="24" fillId="0" borderId="0" xfId="0" applyFont="1" applyAlignment="1">
      <alignment vertical="top"/>
    </xf>
    <xf numFmtId="0" fontId="25" fillId="0" borderId="0" xfId="0" applyFont="1" applyAlignment="1">
      <alignment vertical="top"/>
    </xf>
    <xf numFmtId="0" fontId="24" fillId="0" borderId="0" xfId="0" applyFont="1" applyAlignment="1">
      <alignment horizontal="left" vertical="top"/>
    </xf>
    <xf numFmtId="0" fontId="24" fillId="0" borderId="0" xfId="0" applyFont="1" applyAlignment="1">
      <alignment vertical="top" wrapText="1"/>
    </xf>
    <xf numFmtId="0" fontId="24" fillId="0" borderId="19" xfId="0" applyFont="1" applyBorder="1" applyAlignment="1">
      <alignment vertical="top" wrapText="1"/>
    </xf>
    <xf numFmtId="166" fontId="24" fillId="0" borderId="19" xfId="0" applyNumberFormat="1" applyFont="1" applyBorder="1" applyAlignment="1">
      <alignment vertical="top" wrapText="1"/>
    </xf>
    <xf numFmtId="0" fontId="24" fillId="0" borderId="19" xfId="0" applyFont="1" applyBorder="1" applyAlignment="1">
      <alignment vertical="top"/>
    </xf>
    <xf numFmtId="165" fontId="24" fillId="0" borderId="19" xfId="0" applyNumberFormat="1" applyFont="1" applyBorder="1" applyAlignment="1">
      <alignment vertical="top" wrapText="1"/>
    </xf>
    <xf numFmtId="0" fontId="26" fillId="5" borderId="30" xfId="0" applyFont="1" applyFill="1" applyBorder="1" applyAlignment="1">
      <alignment horizontal="left" vertical="top" wrapText="1" indent="1"/>
    </xf>
    <xf numFmtId="0" fontId="26" fillId="5" borderId="31" xfId="0" applyFont="1" applyFill="1" applyBorder="1" applyAlignment="1">
      <alignment horizontal="left" vertical="top" wrapText="1" indent="1"/>
    </xf>
    <xf numFmtId="0" fontId="26" fillId="5" borderId="33" xfId="0" applyFont="1" applyFill="1" applyBorder="1" applyAlignment="1">
      <alignment horizontal="left" vertical="top" wrapText="1" indent="1"/>
    </xf>
    <xf numFmtId="0" fontId="26" fillId="5" borderId="34" xfId="0" applyFont="1" applyFill="1" applyBorder="1" applyAlignment="1">
      <alignment horizontal="left" vertical="top" wrapText="1" indent="1"/>
    </xf>
    <xf numFmtId="0" fontId="30" fillId="2" borderId="27" xfId="0" applyFont="1" applyFill="1" applyBorder="1" applyAlignment="1">
      <alignment vertical="top" wrapText="1"/>
    </xf>
    <xf numFmtId="166" fontId="30" fillId="2" borderId="27" xfId="0" applyNumberFormat="1" applyFont="1" applyFill="1" applyBorder="1" applyAlignment="1">
      <alignment vertical="top" wrapText="1"/>
    </xf>
    <xf numFmtId="0" fontId="29" fillId="0" borderId="0" xfId="0" applyFont="1" applyAlignment="1">
      <alignment vertical="top"/>
    </xf>
    <xf numFmtId="0" fontId="23" fillId="0" borderId="4" xfId="0" applyFont="1" applyBorder="1" applyAlignment="1">
      <alignment horizontal="left" vertical="center" wrapText="1"/>
    </xf>
    <xf numFmtId="0" fontId="20" fillId="2" borderId="1" xfId="0" applyFont="1" applyFill="1" applyBorder="1" applyAlignment="1">
      <alignment horizontal="center"/>
    </xf>
    <xf numFmtId="164" fontId="20" fillId="2" borderId="1" xfId="0" applyNumberFormat="1" applyFont="1" applyFill="1" applyBorder="1" applyAlignment="1">
      <alignment horizontal="center"/>
    </xf>
    <xf numFmtId="164" fontId="20" fillId="2" borderId="3" xfId="0" applyNumberFormat="1" applyFont="1" applyFill="1" applyBorder="1" applyAlignment="1">
      <alignment horizontal="center"/>
    </xf>
    <xf numFmtId="164" fontId="20" fillId="0" borderId="0" xfId="0" applyNumberFormat="1" applyFont="1"/>
    <xf numFmtId="0" fontId="25" fillId="0" borderId="0" xfId="0" applyFont="1" applyAlignment="1">
      <alignment vertical="center" wrapText="1"/>
    </xf>
    <xf numFmtId="0" fontId="26" fillId="0" borderId="0" xfId="0" applyFont="1" applyAlignment="1">
      <alignment vertical="center" wrapText="1"/>
    </xf>
    <xf numFmtId="0" fontId="26" fillId="5" borderId="1" xfId="0" applyFont="1" applyFill="1" applyBorder="1" applyAlignment="1">
      <alignment horizontal="center" vertical="center" wrapText="1"/>
    </xf>
    <xf numFmtId="164" fontId="26" fillId="5" borderId="1" xfId="0" applyNumberFormat="1" applyFont="1" applyFill="1" applyBorder="1" applyAlignment="1">
      <alignment horizontal="center" vertical="center" wrapText="1"/>
    </xf>
    <xf numFmtId="0" fontId="26" fillId="5" borderId="1" xfId="0" applyFont="1" applyFill="1" applyBorder="1" applyAlignment="1">
      <alignment horizontal="left" vertical="center" wrapText="1" indent="1"/>
    </xf>
    <xf numFmtId="0" fontId="20" fillId="0" borderId="1" xfId="0" applyFont="1" applyBorder="1" applyAlignment="1">
      <alignment horizontal="left" indent="1"/>
    </xf>
    <xf numFmtId="0" fontId="20" fillId="0" borderId="3" xfId="0" applyFont="1" applyBorder="1" applyAlignment="1">
      <alignment horizontal="left" indent="1"/>
    </xf>
    <xf numFmtId="0" fontId="20" fillId="4" borderId="1" xfId="0" applyFont="1" applyFill="1" applyBorder="1" applyAlignment="1">
      <alignment horizontal="left" indent="1"/>
    </xf>
    <xf numFmtId="0" fontId="20" fillId="4" borderId="3" xfId="0" applyFont="1" applyFill="1" applyBorder="1" applyAlignment="1">
      <alignment horizontal="left" indent="1"/>
    </xf>
    <xf numFmtId="0" fontId="12" fillId="6" borderId="12" xfId="0" applyFont="1" applyFill="1" applyBorder="1" applyAlignment="1">
      <alignment horizontal="center"/>
    </xf>
    <xf numFmtId="0" fontId="14" fillId="6" borderId="0" xfId="0" applyFont="1" applyFill="1" applyAlignment="1">
      <alignment horizontal="center"/>
    </xf>
    <xf numFmtId="0" fontId="16" fillId="6" borderId="0" xfId="0" applyFont="1" applyFill="1" applyAlignment="1">
      <alignment horizontal="center"/>
    </xf>
    <xf numFmtId="0" fontId="16" fillId="6" borderId="17" xfId="0" applyFont="1" applyFill="1" applyBorder="1" applyAlignment="1">
      <alignment horizontal="center"/>
    </xf>
    <xf numFmtId="0" fontId="20" fillId="0" borderId="0" xfId="0" applyFont="1" applyAlignment="1">
      <alignment horizontal="center"/>
    </xf>
    <xf numFmtId="0" fontId="19" fillId="0" borderId="0" xfId="0" applyFont="1" applyAlignment="1">
      <alignment horizontal="center" vertical="top"/>
    </xf>
    <xf numFmtId="0" fontId="24" fillId="0" borderId="0" xfId="0" applyFont="1" applyAlignment="1">
      <alignment horizontal="center"/>
    </xf>
    <xf numFmtId="0" fontId="23" fillId="0" borderId="4" xfId="0" applyFont="1" applyBorder="1" applyAlignment="1">
      <alignment horizontal="center" vertical="center" wrapText="1"/>
    </xf>
    <xf numFmtId="164" fontId="20" fillId="0" borderId="0" xfId="0" applyNumberFormat="1" applyFont="1" applyAlignment="1">
      <alignment horizontal="center"/>
    </xf>
    <xf numFmtId="0" fontId="20" fillId="0" borderId="0" xfId="0" applyFont="1" applyAlignment="1">
      <alignment horizontal="center" wrapText="1"/>
    </xf>
    <xf numFmtId="0" fontId="12" fillId="6" borderId="13" xfId="0" applyFont="1" applyFill="1" applyBorder="1" applyAlignment="1">
      <alignment horizontal="center"/>
    </xf>
    <xf numFmtId="0" fontId="14" fillId="6" borderId="15" xfId="0" applyFont="1" applyFill="1" applyBorder="1" applyAlignment="1">
      <alignment horizontal="center"/>
    </xf>
    <xf numFmtId="0" fontId="16" fillId="6" borderId="15" xfId="0" applyFont="1" applyFill="1" applyBorder="1" applyAlignment="1">
      <alignment horizontal="center"/>
    </xf>
    <xf numFmtId="164" fontId="20" fillId="8" borderId="7" xfId="0" applyNumberFormat="1" applyFont="1" applyFill="1" applyBorder="1" applyAlignment="1">
      <alignment horizontal="center"/>
    </xf>
    <xf numFmtId="0" fontId="12" fillId="0" borderId="11" xfId="0" applyFont="1" applyBorder="1" applyAlignment="1">
      <alignment wrapText="1"/>
    </xf>
    <xf numFmtId="0" fontId="14" fillId="0" borderId="14" xfId="0" applyFont="1" applyBorder="1" applyAlignment="1">
      <alignment wrapText="1"/>
    </xf>
    <xf numFmtId="0" fontId="16" fillId="0" borderId="14" xfId="0" applyFont="1" applyBorder="1" applyAlignment="1">
      <alignment wrapText="1"/>
    </xf>
    <xf numFmtId="0" fontId="16" fillId="0" borderId="16" xfId="0" applyFont="1" applyBorder="1" applyAlignment="1">
      <alignment wrapText="1"/>
    </xf>
    <xf numFmtId="0" fontId="26" fillId="5" borderId="24" xfId="0" applyFont="1" applyFill="1" applyBorder="1" applyAlignment="1">
      <alignment horizontal="left" vertical="center" wrapText="1"/>
    </xf>
    <xf numFmtId="0" fontId="26" fillId="5" borderId="25" xfId="0" applyFont="1" applyFill="1" applyBorder="1" applyAlignment="1">
      <alignment horizontal="left" vertical="center" wrapText="1"/>
    </xf>
    <xf numFmtId="0" fontId="26" fillId="5" borderId="26" xfId="0" applyFont="1" applyFill="1" applyBorder="1" applyAlignment="1">
      <alignment horizontal="left" vertical="center" wrapText="1"/>
    </xf>
    <xf numFmtId="0" fontId="7" fillId="0" borderId="0" xfId="0" applyFont="1" applyAlignment="1">
      <alignment horizontal="left" vertical="center" wrapText="1"/>
    </xf>
    <xf numFmtId="0" fontId="26" fillId="5" borderId="32" xfId="0" applyFont="1" applyFill="1" applyBorder="1" applyAlignment="1">
      <alignment horizontal="left" vertical="center" wrapText="1"/>
    </xf>
    <xf numFmtId="0" fontId="26" fillId="5" borderId="33" xfId="0" applyFont="1" applyFill="1" applyBorder="1" applyAlignment="1">
      <alignment horizontal="left" vertical="center" wrapText="1" indent="1"/>
    </xf>
    <xf numFmtId="0" fontId="26" fillId="5" borderId="33" xfId="0" applyFont="1" applyFill="1" applyBorder="1" applyAlignment="1">
      <alignment horizontal="center" vertical="center" wrapText="1"/>
    </xf>
    <xf numFmtId="164" fontId="26" fillId="5" borderId="33" xfId="0" applyNumberFormat="1" applyFont="1" applyFill="1" applyBorder="1" applyAlignment="1">
      <alignment horizontal="center" vertical="center" wrapText="1"/>
    </xf>
    <xf numFmtId="164" fontId="26" fillId="5" borderId="34" xfId="0" applyNumberFormat="1" applyFont="1" applyFill="1" applyBorder="1" applyAlignment="1">
      <alignment horizontal="center" vertical="center" wrapText="1"/>
    </xf>
    <xf numFmtId="0" fontId="11" fillId="0" borderId="27" xfId="0" applyFont="1" applyBorder="1" applyAlignment="1">
      <alignment wrapText="1"/>
    </xf>
    <xf numFmtId="0" fontId="11" fillId="0" borderId="27" xfId="0" applyFont="1" applyBorder="1"/>
    <xf numFmtId="0" fontId="11" fillId="2" borderId="27" xfId="0" applyFont="1" applyFill="1" applyBorder="1" applyAlignment="1">
      <alignment horizontal="center"/>
    </xf>
    <xf numFmtId="164" fontId="11" fillId="2" borderId="27" xfId="0" applyNumberFormat="1" applyFont="1" applyFill="1" applyBorder="1" applyAlignment="1">
      <alignment horizontal="center"/>
    </xf>
    <xf numFmtId="0" fontId="11" fillId="0" borderId="19" xfId="0" applyFont="1" applyBorder="1" applyAlignment="1">
      <alignment wrapText="1"/>
    </xf>
    <xf numFmtId="0" fontId="11" fillId="0" borderId="19" xfId="0" applyFont="1" applyBorder="1"/>
    <xf numFmtId="0" fontId="11" fillId="2" borderId="19" xfId="0" applyFont="1" applyFill="1" applyBorder="1" applyAlignment="1">
      <alignment horizontal="center"/>
    </xf>
    <xf numFmtId="164" fontId="11" fillId="2" borderId="19" xfId="0" applyNumberFormat="1" applyFont="1" applyFill="1" applyBorder="1" applyAlignment="1">
      <alignment horizontal="center"/>
    </xf>
    <xf numFmtId="0" fontId="11" fillId="4" borderId="19" xfId="0" applyFont="1" applyFill="1" applyBorder="1"/>
    <xf numFmtId="0" fontId="11" fillId="0" borderId="0" xfId="0" applyFont="1" applyAlignment="1">
      <alignment wrapText="1"/>
    </xf>
    <xf numFmtId="164" fontId="11" fillId="0" borderId="0" xfId="0" applyNumberFormat="1" applyFont="1"/>
    <xf numFmtId="164" fontId="11" fillId="8" borderId="7" xfId="0" applyNumberFormat="1" applyFont="1" applyFill="1" applyBorder="1"/>
    <xf numFmtId="0" fontId="20" fillId="0" borderId="0" xfId="0" applyFont="1" applyAlignment="1">
      <alignment horizontal="left"/>
    </xf>
    <xf numFmtId="0" fontId="15" fillId="0" borderId="4" xfId="0" applyFont="1" applyBorder="1" applyAlignment="1">
      <alignment horizontal="left" vertical="center" wrapText="1"/>
    </xf>
    <xf numFmtId="0" fontId="20" fillId="0" borderId="19" xfId="0" applyFont="1" applyBorder="1" applyAlignment="1">
      <alignment wrapText="1"/>
    </xf>
    <xf numFmtId="0" fontId="20" fillId="0" borderId="19" xfId="0" applyFont="1" applyBorder="1"/>
    <xf numFmtId="0" fontId="20" fillId="2" borderId="19" xfId="0" applyFont="1" applyFill="1" applyBorder="1" applyAlignment="1">
      <alignment horizontal="center"/>
    </xf>
    <xf numFmtId="0" fontId="20" fillId="0" borderId="36" xfId="0" applyFont="1" applyBorder="1"/>
    <xf numFmtId="164" fontId="20" fillId="2" borderId="19" xfId="0" applyNumberFormat="1" applyFont="1" applyFill="1" applyBorder="1" applyAlignment="1">
      <alignment horizontal="center"/>
    </xf>
    <xf numFmtId="164" fontId="11" fillId="8" borderId="7" xfId="0" applyNumberFormat="1" applyFont="1" applyFill="1" applyBorder="1" applyAlignment="1">
      <alignment horizontal="center"/>
    </xf>
    <xf numFmtId="0" fontId="15" fillId="0" borderId="4" xfId="0" applyFont="1" applyBorder="1" applyAlignment="1">
      <alignment horizontal="center" vertical="center" wrapText="1"/>
    </xf>
    <xf numFmtId="0" fontId="33" fillId="5" borderId="33" xfId="0" applyFont="1" applyFill="1" applyBorder="1" applyAlignment="1">
      <alignment horizontal="left" vertical="center" wrapText="1" indent="1"/>
    </xf>
    <xf numFmtId="0" fontId="33" fillId="5" borderId="24" xfId="0" applyFont="1" applyFill="1" applyBorder="1" applyAlignment="1">
      <alignment horizontal="left" vertical="center" wrapText="1"/>
    </xf>
    <xf numFmtId="0" fontId="33" fillId="5" borderId="25" xfId="0" applyFont="1" applyFill="1" applyBorder="1" applyAlignment="1">
      <alignment horizontal="left" vertical="center" wrapText="1"/>
    </xf>
    <xf numFmtId="0" fontId="33" fillId="5" borderId="26" xfId="0" applyFont="1" applyFill="1" applyBorder="1" applyAlignment="1">
      <alignment horizontal="left" vertical="center" wrapText="1"/>
    </xf>
    <xf numFmtId="0" fontId="33" fillId="5" borderId="32" xfId="0" applyFont="1" applyFill="1" applyBorder="1" applyAlignment="1">
      <alignment horizontal="left" vertical="center" wrapText="1" indent="1"/>
    </xf>
    <xf numFmtId="0" fontId="33" fillId="5" borderId="33" xfId="0" applyFont="1" applyFill="1" applyBorder="1" applyAlignment="1">
      <alignment horizontal="left" vertical="center" wrapText="1" indent="2"/>
    </xf>
    <xf numFmtId="164" fontId="33" fillId="5" borderId="33" xfId="0" applyNumberFormat="1" applyFont="1" applyFill="1" applyBorder="1" applyAlignment="1">
      <alignment horizontal="left" vertical="center" wrapText="1" indent="1"/>
    </xf>
    <xf numFmtId="164" fontId="33" fillId="5" borderId="34" xfId="0" applyNumberFormat="1" applyFont="1" applyFill="1" applyBorder="1" applyAlignment="1">
      <alignment horizontal="left" vertical="center" wrapText="1" indent="1"/>
    </xf>
    <xf numFmtId="0" fontId="20" fillId="0" borderId="27" xfId="0" applyFont="1" applyBorder="1"/>
    <xf numFmtId="0" fontId="20" fillId="2" borderId="27" xfId="0" applyFont="1" applyFill="1" applyBorder="1" applyAlignment="1">
      <alignment horizontal="center"/>
    </xf>
    <xf numFmtId="164" fontId="20" fillId="2" borderId="27" xfId="0" applyNumberFormat="1" applyFont="1" applyFill="1" applyBorder="1" applyAlignment="1">
      <alignment horizontal="center"/>
    </xf>
    <xf numFmtId="0" fontId="20" fillId="4" borderId="19" xfId="0" applyFont="1" applyFill="1" applyBorder="1"/>
    <xf numFmtId="164" fontId="20" fillId="8" borderId="37" xfId="0" applyNumberFormat="1" applyFont="1" applyFill="1" applyBorder="1" applyAlignment="1">
      <alignment horizontal="center"/>
    </xf>
    <xf numFmtId="0" fontId="20" fillId="0" borderId="27" xfId="0" applyFont="1" applyBorder="1" applyAlignment="1">
      <alignment horizontal="left" wrapText="1" indent="1"/>
    </xf>
    <xf numFmtId="0" fontId="20" fillId="0" borderId="19" xfId="0" applyFont="1" applyBorder="1" applyAlignment="1">
      <alignment horizontal="left" wrapText="1" indent="1"/>
    </xf>
    <xf numFmtId="0" fontId="15" fillId="0" borderId="0" xfId="0" applyFont="1" applyAlignment="1">
      <alignment horizontal="left" vertical="center" wrapText="1"/>
    </xf>
    <xf numFmtId="0" fontId="15" fillId="0" borderId="0" xfId="0" applyFont="1" applyAlignment="1">
      <alignment horizontal="center" vertical="center" wrapText="1"/>
    </xf>
    <xf numFmtId="0" fontId="33" fillId="5" borderId="38" xfId="0" applyFont="1" applyFill="1" applyBorder="1" applyAlignment="1">
      <alignment horizontal="left" vertical="center" wrapText="1" indent="1"/>
    </xf>
    <xf numFmtId="0" fontId="33" fillId="5" borderId="39" xfId="0" applyFont="1" applyFill="1" applyBorder="1" applyAlignment="1">
      <alignment horizontal="left" vertical="center" wrapText="1" indent="1"/>
    </xf>
    <xf numFmtId="164" fontId="33" fillId="5" borderId="39" xfId="0" applyNumberFormat="1" applyFont="1" applyFill="1" applyBorder="1" applyAlignment="1">
      <alignment horizontal="left" vertical="center" wrapText="1" indent="1"/>
    </xf>
    <xf numFmtId="0" fontId="33" fillId="5" borderId="40" xfId="0" applyFont="1" applyFill="1" applyBorder="1" applyAlignment="1">
      <alignment horizontal="left" vertical="center" wrapText="1" indent="1"/>
    </xf>
    <xf numFmtId="0" fontId="20" fillId="0" borderId="3" xfId="0" applyFont="1" applyBorder="1" applyAlignment="1">
      <alignment horizontal="left" wrapText="1" indent="1"/>
    </xf>
    <xf numFmtId="0" fontId="20" fillId="0" borderId="6" xfId="0" applyFont="1" applyBorder="1" applyAlignment="1">
      <alignment horizontal="left" indent="1"/>
    </xf>
    <xf numFmtId="0" fontId="20" fillId="2" borderId="6" xfId="0" applyFont="1" applyFill="1" applyBorder="1" applyAlignment="1">
      <alignment horizontal="center"/>
    </xf>
    <xf numFmtId="164" fontId="20" fillId="2" borderId="6" xfId="0" applyNumberFormat="1" applyFont="1" applyFill="1" applyBorder="1" applyAlignment="1">
      <alignment horizontal="center"/>
    </xf>
    <xf numFmtId="0" fontId="20" fillId="0" borderId="1" xfId="0" applyFont="1" applyBorder="1" applyAlignment="1">
      <alignment horizontal="left" wrapText="1" indent="1"/>
    </xf>
    <xf numFmtId="0" fontId="20" fillId="0" borderId="5" xfId="0" applyFont="1" applyBorder="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indent="1"/>
    </xf>
    <xf numFmtId="164" fontId="20" fillId="0" borderId="0" xfId="0" applyNumberFormat="1" applyFont="1" applyAlignment="1">
      <alignment horizontal="left" indent="1"/>
    </xf>
    <xf numFmtId="164" fontId="20" fillId="8" borderId="2" xfId="0" applyNumberFormat="1" applyFont="1" applyFill="1" applyBorder="1" applyAlignment="1">
      <alignment horizontal="center"/>
    </xf>
    <xf numFmtId="0" fontId="20" fillId="3" borderId="19" xfId="0" applyFont="1" applyFill="1" applyBorder="1" applyAlignment="1">
      <alignment horizontal="center"/>
    </xf>
    <xf numFmtId="0" fontId="20" fillId="0" borderId="19" xfId="0" applyFont="1" applyBorder="1" applyAlignment="1">
      <alignment horizontal="center"/>
    </xf>
    <xf numFmtId="164" fontId="20" fillId="8" borderId="41" xfId="0" applyNumberFormat="1" applyFont="1" applyFill="1" applyBorder="1" applyAlignment="1">
      <alignment horizontal="center"/>
    </xf>
    <xf numFmtId="0" fontId="0" fillId="0" borderId="0" xfId="0" applyAlignment="1">
      <alignment horizontal="left" vertical="center" wrapText="1" indent="1"/>
    </xf>
    <xf numFmtId="0" fontId="34" fillId="5" borderId="8" xfId="0" applyFont="1" applyFill="1" applyBorder="1" applyAlignment="1">
      <alignment horizontal="left" vertical="center" wrapText="1" indent="1"/>
    </xf>
    <xf numFmtId="164" fontId="18" fillId="0" borderId="27" xfId="0" applyNumberFormat="1" applyFont="1" applyBorder="1" applyAlignment="1">
      <alignment horizontal="right"/>
    </xf>
    <xf numFmtId="0" fontId="18" fillId="0" borderId="27" xfId="0" applyFont="1" applyBorder="1" applyAlignment="1">
      <alignment horizontal="center"/>
    </xf>
    <xf numFmtId="0" fontId="18" fillId="2" borderId="27" xfId="0" applyFont="1" applyFill="1" applyBorder="1"/>
    <xf numFmtId="3" fontId="18" fillId="0" borderId="27" xfId="0" applyNumberFormat="1" applyFont="1" applyBorder="1" applyAlignment="1">
      <alignment horizontal="center"/>
    </xf>
    <xf numFmtId="0" fontId="18" fillId="0" borderId="19" xfId="0" applyFont="1" applyBorder="1"/>
    <xf numFmtId="164" fontId="18" fillId="0" borderId="19" xfId="0" applyNumberFormat="1" applyFont="1" applyBorder="1" applyAlignment="1">
      <alignment horizontal="right"/>
    </xf>
    <xf numFmtId="0" fontId="18" fillId="0" borderId="19" xfId="0" applyFont="1" applyBorder="1" applyAlignment="1">
      <alignment horizontal="center"/>
    </xf>
    <xf numFmtId="0" fontId="18" fillId="2" borderId="19" xfId="0" applyFont="1" applyFill="1" applyBorder="1"/>
    <xf numFmtId="3" fontId="18" fillId="0" borderId="19" xfId="0" applyNumberFormat="1" applyFont="1" applyBorder="1" applyAlignment="1">
      <alignment horizontal="center"/>
    </xf>
    <xf numFmtId="0" fontId="36" fillId="0" borderId="19" xfId="0" applyFont="1" applyBorder="1" applyAlignment="1">
      <alignment horizontal="center"/>
    </xf>
    <xf numFmtId="0" fontId="18" fillId="0" borderId="19" xfId="0" applyFont="1" applyBorder="1" applyAlignment="1">
      <alignment wrapText="1"/>
    </xf>
    <xf numFmtId="0" fontId="18" fillId="0" borderId="42" xfId="0" applyFont="1" applyBorder="1"/>
    <xf numFmtId="164" fontId="18" fillId="0" borderId="42" xfId="0" applyNumberFormat="1" applyFont="1" applyBorder="1"/>
    <xf numFmtId="3" fontId="18" fillId="8" borderId="41" xfId="0" applyNumberFormat="1" applyFont="1" applyFill="1" applyBorder="1" applyAlignment="1">
      <alignment horizontal="center"/>
    </xf>
    <xf numFmtId="0" fontId="16" fillId="0" borderId="0" xfId="0" applyFont="1" applyAlignment="1">
      <alignment vertical="top" wrapText="1"/>
    </xf>
    <xf numFmtId="0" fontId="16" fillId="0" borderId="0" xfId="0" applyFont="1" applyAlignment="1">
      <alignment vertical="top"/>
    </xf>
    <xf numFmtId="0" fontId="31" fillId="0" borderId="0" xfId="0" applyFont="1"/>
    <xf numFmtId="0" fontId="18" fillId="0" borderId="27" xfId="0" applyFont="1" applyBorder="1" applyAlignment="1">
      <alignment horizontal="left" indent="1"/>
    </xf>
    <xf numFmtId="0" fontId="18" fillId="0" borderId="19" xfId="0" applyFont="1" applyBorder="1" applyAlignment="1">
      <alignment horizontal="left" indent="1"/>
    </xf>
    <xf numFmtId="0" fontId="38" fillId="0" borderId="0" xfId="0" applyFont="1" applyAlignment="1">
      <alignment horizontal="left" wrapText="1"/>
    </xf>
    <xf numFmtId="0" fontId="41" fillId="5" borderId="32" xfId="0" applyFont="1" applyFill="1" applyBorder="1" applyAlignment="1">
      <alignment horizontal="left" vertical="center" wrapText="1" indent="1"/>
    </xf>
    <xf numFmtId="0" fontId="41" fillId="5" borderId="33" xfId="0" applyFont="1" applyFill="1" applyBorder="1" applyAlignment="1">
      <alignment horizontal="left" vertical="center" wrapText="1" indent="1"/>
    </xf>
    <xf numFmtId="0" fontId="41" fillId="5" borderId="34" xfId="0" applyFont="1" applyFill="1" applyBorder="1" applyAlignment="1">
      <alignment horizontal="left" vertical="center" wrapText="1" indent="1"/>
    </xf>
    <xf numFmtId="3" fontId="20" fillId="0" borderId="27" xfId="0" applyNumberFormat="1" applyFont="1" applyBorder="1" applyAlignment="1">
      <alignment horizontal="right"/>
    </xf>
    <xf numFmtId="0" fontId="20" fillId="0" borderId="27" xfId="0" applyFont="1" applyBorder="1" applyAlignment="1">
      <alignment horizontal="center"/>
    </xf>
    <xf numFmtId="0" fontId="20" fillId="2" borderId="27" xfId="0" applyFont="1" applyFill="1" applyBorder="1"/>
    <xf numFmtId="3" fontId="20" fillId="0" borderId="19" xfId="0" applyNumberFormat="1" applyFont="1" applyBorder="1" applyAlignment="1">
      <alignment horizontal="right"/>
    </xf>
    <xf numFmtId="0" fontId="20" fillId="2" borderId="19" xfId="0" applyFont="1" applyFill="1" applyBorder="1"/>
    <xf numFmtId="0" fontId="40" fillId="0" borderId="19" xfId="0" applyFont="1" applyBorder="1" applyAlignment="1">
      <alignment horizontal="center"/>
    </xf>
    <xf numFmtId="0" fontId="20" fillId="0" borderId="42" xfId="0" applyFont="1" applyBorder="1"/>
    <xf numFmtId="164" fontId="20" fillId="0" borderId="42" xfId="0" applyNumberFormat="1" applyFont="1" applyBorder="1"/>
    <xf numFmtId="0" fontId="20" fillId="0" borderId="43" xfId="0" applyFont="1" applyBorder="1"/>
    <xf numFmtId="3" fontId="20" fillId="2" borderId="27" xfId="0" applyNumberFormat="1" applyFont="1" applyFill="1" applyBorder="1" applyAlignment="1">
      <alignment horizontal="center"/>
    </xf>
    <xf numFmtId="3" fontId="20" fillId="2" borderId="19" xfId="0" applyNumberFormat="1" applyFont="1" applyFill="1" applyBorder="1" applyAlignment="1">
      <alignment horizontal="center"/>
    </xf>
    <xf numFmtId="3" fontId="20" fillId="8" borderId="41" xfId="0" applyNumberFormat="1" applyFont="1" applyFill="1" applyBorder="1" applyAlignment="1">
      <alignment horizontal="center"/>
    </xf>
    <xf numFmtId="0" fontId="16" fillId="0" borderId="0" xfId="0" applyFont="1" applyAlignment="1">
      <alignment wrapText="1"/>
    </xf>
    <xf numFmtId="0" fontId="17" fillId="0" borderId="0" xfId="0" applyFont="1" applyAlignment="1">
      <alignment horizontal="left" indent="1"/>
    </xf>
    <xf numFmtId="0" fontId="16" fillId="0" borderId="0" xfId="0" applyFont="1" applyAlignment="1">
      <alignment horizontal="center"/>
    </xf>
    <xf numFmtId="0" fontId="17" fillId="0" borderId="0" xfId="0" applyFont="1" applyAlignment="1">
      <alignment horizontal="right"/>
    </xf>
    <xf numFmtId="4" fontId="43" fillId="5" borderId="29" xfId="0" applyNumberFormat="1" applyFont="1" applyFill="1" applyBorder="1" applyAlignment="1">
      <alignment horizontal="center" vertical="center" wrapText="1"/>
    </xf>
    <xf numFmtId="4" fontId="43" fillId="5" borderId="30" xfId="0" applyNumberFormat="1" applyFont="1" applyFill="1" applyBorder="1" applyAlignment="1">
      <alignment horizontal="center" vertical="center" wrapText="1"/>
    </xf>
    <xf numFmtId="4" fontId="43" fillId="5" borderId="31" xfId="0" applyNumberFormat="1" applyFont="1" applyFill="1" applyBorder="1" applyAlignment="1">
      <alignment horizontal="center" vertical="center" wrapText="1"/>
    </xf>
    <xf numFmtId="4" fontId="9" fillId="0" borderId="44" xfId="0" applyNumberFormat="1" applyFont="1" applyBorder="1" applyAlignment="1">
      <alignment wrapText="1"/>
    </xf>
    <xf numFmtId="4" fontId="11" fillId="0" borderId="19" xfId="0" applyNumberFormat="1" applyFont="1" applyBorder="1"/>
    <xf numFmtId="4" fontId="11" fillId="2" borderId="19" xfId="0" applyNumberFormat="1" applyFont="1" applyFill="1" applyBorder="1"/>
    <xf numFmtId="10" fontId="11" fillId="0" borderId="19" xfId="0" applyNumberFormat="1" applyFont="1" applyBorder="1"/>
    <xf numFmtId="4" fontId="11" fillId="0" borderId="28" xfId="0" applyNumberFormat="1" applyFont="1" applyBorder="1"/>
    <xf numFmtId="10" fontId="11" fillId="0" borderId="28" xfId="0" applyNumberFormat="1" applyFont="1" applyBorder="1"/>
    <xf numFmtId="4" fontId="44" fillId="4" borderId="45" xfId="0" applyNumberFormat="1" applyFont="1" applyFill="1" applyBorder="1"/>
    <xf numFmtId="4" fontId="11" fillId="0" borderId="46" xfId="0" applyNumberFormat="1" applyFont="1" applyBorder="1"/>
    <xf numFmtId="4" fontId="44" fillId="0" borderId="0" xfId="0" applyNumberFormat="1" applyFont="1"/>
    <xf numFmtId="4" fontId="11" fillId="0" borderId="0" xfId="0" applyNumberFormat="1" applyFont="1"/>
    <xf numFmtId="4" fontId="11" fillId="0" borderId="47" xfId="0" applyNumberFormat="1" applyFont="1" applyBorder="1"/>
    <xf numFmtId="10" fontId="11" fillId="0" borderId="47" xfId="0" applyNumberFormat="1" applyFont="1" applyBorder="1"/>
    <xf numFmtId="4" fontId="44" fillId="4" borderId="19" xfId="0" applyNumberFormat="1" applyFont="1" applyFill="1" applyBorder="1" applyAlignment="1">
      <alignment horizontal="left" indent="1"/>
    </xf>
    <xf numFmtId="4" fontId="44" fillId="4" borderId="28" xfId="0" applyNumberFormat="1" applyFont="1" applyFill="1" applyBorder="1" applyAlignment="1">
      <alignment horizontal="left" indent="1"/>
    </xf>
    <xf numFmtId="4" fontId="44" fillId="4" borderId="45" xfId="0" applyNumberFormat="1" applyFont="1" applyFill="1" applyBorder="1" applyAlignment="1">
      <alignment horizontal="left" indent="1"/>
    </xf>
    <xf numFmtId="0" fontId="20" fillId="0" borderId="14" xfId="0" applyFont="1" applyBorder="1" applyAlignment="1">
      <alignment horizontal="left" vertical="top" wrapText="1"/>
    </xf>
    <xf numFmtId="0" fontId="20" fillId="0" borderId="0" xfId="0" applyFont="1" applyAlignment="1">
      <alignment horizontal="left" vertical="top" wrapText="1"/>
    </xf>
    <xf numFmtId="0" fontId="0" fillId="0" borderId="15" xfId="0" applyBorder="1"/>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0" fillId="0" borderId="18" xfId="0" applyBorder="1"/>
    <xf numFmtId="4" fontId="44" fillId="4" borderId="0" xfId="0" applyNumberFormat="1" applyFont="1" applyFill="1" applyAlignment="1">
      <alignment vertical="top" wrapText="1"/>
    </xf>
    <xf numFmtId="0" fontId="11" fillId="4" borderId="0" xfId="0" applyFont="1" applyFill="1" applyAlignment="1">
      <alignment vertical="top" wrapText="1"/>
    </xf>
    <xf numFmtId="0" fontId="19" fillId="0" borderId="0" xfId="0" applyFont="1" applyAlignment="1">
      <alignment vertical="top" wrapText="1"/>
    </xf>
    <xf numFmtId="0" fontId="24" fillId="0" borderId="35" xfId="0" applyFont="1" applyBorder="1" applyAlignment="1">
      <alignment vertical="center"/>
    </xf>
    <xf numFmtId="0" fontId="24" fillId="0" borderId="23" xfId="0" applyFont="1" applyBorder="1" applyAlignment="1">
      <alignment vertical="center"/>
    </xf>
    <xf numFmtId="0" fontId="20" fillId="0" borderId="0" xfId="0" applyFont="1" applyAlignment="1">
      <alignment horizontal="left" vertical="center" wrapText="1"/>
    </xf>
    <xf numFmtId="0" fontId="22" fillId="0" borderId="23" xfId="0" applyFont="1" applyBorder="1" applyAlignment="1">
      <alignment vertical="center"/>
    </xf>
    <xf numFmtId="0" fontId="18" fillId="0" borderId="19" xfId="0" applyFont="1" applyBorder="1" applyAlignment="1">
      <alignment vertical="center"/>
    </xf>
    <xf numFmtId="0" fontId="20" fillId="0" borderId="19" xfId="0" applyFont="1" applyBorder="1" applyAlignment="1">
      <alignment horizontal="left" vertical="top" wrapText="1" indent="1"/>
    </xf>
    <xf numFmtId="0" fontId="20" fillId="0" borderId="27" xfId="0" applyFont="1" applyBorder="1" applyAlignment="1">
      <alignment horizontal="left" vertical="top" wrapText="1" indent="1"/>
    </xf>
    <xf numFmtId="0" fontId="26" fillId="5" borderId="0" xfId="0" applyFont="1" applyFill="1" applyAlignment="1">
      <alignment horizontal="left" vertical="center" wrapText="1" indent="1"/>
    </xf>
    <xf numFmtId="0" fontId="26" fillId="5" borderId="20" xfId="0" applyFont="1" applyFill="1" applyBorder="1" applyAlignment="1">
      <alignment horizontal="left" vertical="center" wrapText="1" indent="1"/>
    </xf>
    <xf numFmtId="0" fontId="24" fillId="0" borderId="0" xfId="0" applyFont="1" applyAlignment="1">
      <alignment horizontal="left" vertical="top" wrapText="1"/>
    </xf>
    <xf numFmtId="0" fontId="0" fillId="0" borderId="0" xfId="0"/>
    <xf numFmtId="0" fontId="20" fillId="0" borderId="19" xfId="0" applyFont="1" applyBorder="1" applyAlignment="1">
      <alignment vertical="center"/>
    </xf>
    <xf numFmtId="0" fontId="26" fillId="5" borderId="29" xfId="0" applyFont="1" applyFill="1" applyBorder="1" applyAlignment="1">
      <alignment horizontal="left" vertical="top" wrapText="1" indent="1"/>
    </xf>
    <xf numFmtId="0" fontId="26" fillId="5" borderId="32" xfId="0" applyFont="1" applyFill="1" applyBorder="1" applyAlignment="1">
      <alignment horizontal="left" vertical="top" wrapText="1" indent="1"/>
    </xf>
    <xf numFmtId="0" fontId="26" fillId="5" borderId="30" xfId="0" applyFont="1" applyFill="1" applyBorder="1" applyAlignment="1">
      <alignment horizontal="left" vertical="top" wrapText="1" indent="1"/>
    </xf>
    <xf numFmtId="0" fontId="26" fillId="5" borderId="33" xfId="0" applyFont="1" applyFill="1" applyBorder="1" applyAlignment="1">
      <alignment horizontal="left" vertical="top" wrapText="1" indent="1"/>
    </xf>
    <xf numFmtId="0" fontId="20" fillId="0" borderId="0" xfId="0" applyFont="1" applyAlignment="1">
      <alignment horizontal="center" vertical="top" wrapText="1"/>
    </xf>
    <xf numFmtId="0" fontId="32" fillId="0" borderId="0" xfId="0" applyFont="1" applyAlignment="1">
      <alignment vertical="top" wrapText="1"/>
    </xf>
    <xf numFmtId="0" fontId="17" fillId="0" borderId="0" xfId="0" applyFont="1" applyAlignment="1">
      <alignment horizontal="center" wrapText="1"/>
    </xf>
    <xf numFmtId="0" fontId="31" fillId="0" borderId="0" xfId="0" applyFont="1" applyAlignment="1">
      <alignment wrapText="1"/>
    </xf>
    <xf numFmtId="0" fontId="20" fillId="0" borderId="0" xfId="0" applyFont="1" applyAlignment="1">
      <alignment vertical="top" wrapText="1"/>
    </xf>
    <xf numFmtId="0" fontId="21" fillId="8" borderId="19" xfId="0" applyFont="1" applyFill="1" applyBorder="1"/>
    <xf numFmtId="0" fontId="31" fillId="0" borderId="0" xfId="0" applyFont="1" applyAlignment="1">
      <alignment horizontal="center" wrapText="1"/>
    </xf>
    <xf numFmtId="0" fontId="18" fillId="0" borderId="4" xfId="0" applyFont="1" applyBorder="1" applyAlignment="1">
      <alignment horizontal="left" vertical="top" wrapText="1"/>
    </xf>
  </cellXfs>
  <cellStyles count="569">
    <cellStyle name="Followed Hyperlink" xfId="374" builtinId="9" hidden="1"/>
    <cellStyle name="Followed Hyperlink" xfId="252" builtinId="9" hidden="1"/>
    <cellStyle name="Followed Hyperlink" xfId="148" builtinId="9" hidden="1"/>
    <cellStyle name="Followed Hyperlink" xfId="206" builtinId="9" hidden="1"/>
    <cellStyle name="Followed Hyperlink" xfId="526" builtinId="9" hidden="1"/>
    <cellStyle name="Followed Hyperlink" xfId="302" builtinId="9" hidden="1"/>
    <cellStyle name="Followed Hyperlink" xfId="14" builtinId="9" hidden="1"/>
    <cellStyle name="Followed Hyperlink" xfId="82" builtinId="9" hidden="1"/>
    <cellStyle name="Followed Hyperlink" xfId="174" builtinId="9" hidden="1"/>
    <cellStyle name="Followed Hyperlink" xfId="548" builtinId="9" hidden="1"/>
    <cellStyle name="Followed Hyperlink" xfId="238" builtinId="9" hidden="1"/>
    <cellStyle name="Followed Hyperlink" xfId="196" builtinId="9" hidden="1"/>
    <cellStyle name="Followed Hyperlink" xfId="112" builtinId="9" hidden="1"/>
    <cellStyle name="Followed Hyperlink" xfId="438" builtinId="9" hidden="1"/>
    <cellStyle name="Followed Hyperlink" xfId="8" builtinId="9" hidden="1"/>
    <cellStyle name="Followed Hyperlink" xfId="458" builtinId="9" hidden="1"/>
    <cellStyle name="Followed Hyperlink" xfId="408" builtinId="9" hidden="1"/>
    <cellStyle name="Followed Hyperlink" xfId="432" builtinId="9" hidden="1"/>
    <cellStyle name="Followed Hyperlink" xfId="410" builtinId="9" hidden="1"/>
    <cellStyle name="Followed Hyperlink" xfId="10" builtinId="9" hidden="1"/>
    <cellStyle name="Followed Hyperlink" xfId="486" builtinId="9" hidden="1"/>
    <cellStyle name="Followed Hyperlink" xfId="144" builtinId="9" hidden="1"/>
    <cellStyle name="Followed Hyperlink" xfId="244" builtinId="9" hidden="1"/>
    <cellStyle name="Followed Hyperlink" xfId="382" builtinId="9" hidden="1"/>
    <cellStyle name="Followed Hyperlink" xfId="64" builtinId="9" hidden="1"/>
    <cellStyle name="Followed Hyperlink" xfId="290" builtinId="9" hidden="1"/>
    <cellStyle name="Followed Hyperlink" xfId="530" builtinId="9" hidden="1"/>
    <cellStyle name="Followed Hyperlink" xfId="514" builtinId="9" hidden="1"/>
    <cellStyle name="Followed Hyperlink" xfId="402" builtinId="9" hidden="1"/>
    <cellStyle name="Followed Hyperlink" xfId="44" builtinId="9" hidden="1"/>
    <cellStyle name="Followed Hyperlink" xfId="542" builtinId="9" hidden="1"/>
    <cellStyle name="Followed Hyperlink" xfId="180" builtinId="9" hidden="1"/>
    <cellStyle name="Followed Hyperlink" xfId="300" builtinId="9" hidden="1"/>
    <cellStyle name="Followed Hyperlink" xfId="326" builtinId="9" hidden="1"/>
    <cellStyle name="Followed Hyperlink" xfId="26" builtinId="9" hidden="1"/>
    <cellStyle name="Followed Hyperlink" xfId="568" builtinId="9" hidden="1"/>
    <cellStyle name="Followed Hyperlink" xfId="256" builtinId="9" hidden="1"/>
    <cellStyle name="Followed Hyperlink" xfId="360" builtinId="9" hidden="1"/>
    <cellStyle name="Followed Hyperlink" xfId="298" builtinId="9" hidden="1"/>
    <cellStyle name="Followed Hyperlink" xfId="476" builtinId="9" hidden="1"/>
    <cellStyle name="Followed Hyperlink" xfId="342" builtinId="9" hidden="1"/>
    <cellStyle name="Followed Hyperlink" xfId="50" builtinId="9" hidden="1"/>
    <cellStyle name="Followed Hyperlink" xfId="234" builtinId="9" hidden="1"/>
    <cellStyle name="Followed Hyperlink" xfId="470" builtinId="9" hidden="1"/>
    <cellStyle name="Followed Hyperlink" xfId="140" builtinId="9" hidden="1"/>
    <cellStyle name="Followed Hyperlink" xfId="92" builtinId="9" hidden="1"/>
    <cellStyle name="Followed Hyperlink" xfId="356" builtinId="9" hidden="1"/>
    <cellStyle name="Followed Hyperlink" xfId="228" builtinId="9" hidden="1"/>
    <cellStyle name="Followed Hyperlink" xfId="76" builtinId="9" hidden="1"/>
    <cellStyle name="Followed Hyperlink" xfId="412" builtinId="9" hidden="1"/>
    <cellStyle name="Followed Hyperlink" xfId="170" builtinId="9" hidden="1"/>
    <cellStyle name="Followed Hyperlink" xfId="22" builtinId="9" hidden="1"/>
    <cellStyle name="Followed Hyperlink" xfId="278" builtinId="9" hidden="1"/>
    <cellStyle name="Followed Hyperlink" xfId="540" builtinId="9" hidden="1"/>
    <cellStyle name="Followed Hyperlink" xfId="220" builtinId="9" hidden="1"/>
    <cellStyle name="Followed Hyperlink" xfId="456" builtinId="9" hidden="1"/>
    <cellStyle name="Followed Hyperlink" xfId="200" builtinId="9" hidden="1"/>
    <cellStyle name="Followed Hyperlink" xfId="288" builtinId="9" hidden="1"/>
    <cellStyle name="Followed Hyperlink" xfId="186" builtinId="9" hidden="1"/>
    <cellStyle name="Followed Hyperlink" xfId="198" builtinId="9" hidden="1"/>
    <cellStyle name="Followed Hyperlink" xfId="428" builtinId="9" hidden="1"/>
    <cellStyle name="Followed Hyperlink" xfId="80" builtinId="9" hidden="1"/>
    <cellStyle name="Followed Hyperlink" xfId="468" builtinId="9" hidden="1"/>
    <cellStyle name="Followed Hyperlink" xfId="158" builtinId="9" hidden="1"/>
    <cellStyle name="Followed Hyperlink" xfId="482" builtinId="9" hidden="1"/>
    <cellStyle name="Followed Hyperlink" xfId="258" builtinId="9" hidden="1"/>
    <cellStyle name="Followed Hyperlink" xfId="480" builtinId="9" hidden="1"/>
    <cellStyle name="Followed Hyperlink" xfId="210" builtinId="9" hidden="1"/>
    <cellStyle name="Followed Hyperlink" xfId="130" builtinId="9" hidden="1"/>
    <cellStyle name="Followed Hyperlink" xfId="254" builtinId="9" hidden="1"/>
    <cellStyle name="Followed Hyperlink" xfId="372" builtinId="9" hidden="1"/>
    <cellStyle name="Followed Hyperlink" xfId="84" builtinId="9" hidden="1"/>
    <cellStyle name="Followed Hyperlink" xfId="524" builtinId="9" hidden="1"/>
    <cellStyle name="Followed Hyperlink" xfId="102" builtinId="9" hidden="1"/>
    <cellStyle name="Followed Hyperlink" xfId="282" builtinId="9" hidden="1"/>
    <cellStyle name="Followed Hyperlink" xfId="352" builtinId="9" hidden="1"/>
    <cellStyle name="Followed Hyperlink" xfId="264" builtinId="9" hidden="1"/>
    <cellStyle name="Followed Hyperlink" xfId="552" builtinId="9" hidden="1"/>
    <cellStyle name="Followed Hyperlink" xfId="74" builtinId="9" hidden="1"/>
    <cellStyle name="Followed Hyperlink" xfId="310" builtinId="9" hidden="1"/>
    <cellStyle name="Followed Hyperlink" xfId="316" builtinId="9" hidden="1"/>
    <cellStyle name="Followed Hyperlink" xfId="192" builtinId="9" hidden="1"/>
    <cellStyle name="Followed Hyperlink" xfId="142" builtinId="9" hidden="1"/>
    <cellStyle name="Followed Hyperlink" xfId="494" builtinId="9" hidden="1"/>
    <cellStyle name="Followed Hyperlink" xfId="430" builtinId="9" hidden="1"/>
    <cellStyle name="Followed Hyperlink" xfId="56" builtinId="9" hidden="1"/>
    <cellStyle name="Followed Hyperlink" xfId="32" builtinId="9" hidden="1"/>
    <cellStyle name="Followed Hyperlink" xfId="34" builtinId="9" hidden="1"/>
    <cellStyle name="Followed Hyperlink" xfId="516" builtinId="9" hidden="1"/>
    <cellStyle name="Followed Hyperlink" xfId="270" builtinId="9" hidden="1"/>
    <cellStyle name="Followed Hyperlink" xfId="260" builtinId="9" hidden="1"/>
    <cellStyle name="Followed Hyperlink" xfId="152" builtinId="9" hidden="1"/>
    <cellStyle name="Followed Hyperlink" xfId="502" builtinId="9" hidden="1"/>
    <cellStyle name="Followed Hyperlink" xfId="46" builtinId="9" hidden="1"/>
    <cellStyle name="Followed Hyperlink" xfId="394" builtinId="9" hidden="1"/>
    <cellStyle name="Followed Hyperlink" xfId="424" builtinId="9" hidden="1"/>
    <cellStyle name="Followed Hyperlink" xfId="376" builtinId="9" hidden="1"/>
    <cellStyle name="Followed Hyperlink" xfId="474" builtinId="9" hidden="1"/>
    <cellStyle name="Followed Hyperlink" xfId="18" builtinId="9" hidden="1"/>
    <cellStyle name="Followed Hyperlink" xfId="422" builtinId="9" hidden="1"/>
    <cellStyle name="Followed Hyperlink" xfId="204" builtinId="9" hidden="1"/>
    <cellStyle name="Followed Hyperlink" xfId="116" builtinId="9" hidden="1"/>
    <cellStyle name="Followed Hyperlink" xfId="446" builtinId="9" hidden="1"/>
    <cellStyle name="Followed Hyperlink" xfId="2" builtinId="9" hidden="1"/>
    <cellStyle name="Followed Hyperlink" xfId="338" builtinId="9" hidden="1"/>
    <cellStyle name="Followed Hyperlink" xfId="562" builtinId="9" hidden="1"/>
    <cellStyle name="Followed Hyperlink" xfId="544" builtinId="9" hidden="1"/>
    <cellStyle name="Followed Hyperlink" xfId="354" builtinId="9" hidden="1"/>
    <cellStyle name="Followed Hyperlink" xfId="16" builtinId="9" hidden="1"/>
    <cellStyle name="Followed Hyperlink" xfId="478" builtinId="9" hidden="1"/>
    <cellStyle name="Followed Hyperlink" xfId="506" builtinId="9" hidden="1"/>
    <cellStyle name="Followed Hyperlink" xfId="122" builtinId="9" hidden="1"/>
    <cellStyle name="Followed Hyperlink" xfId="60" builtinId="9" hidden="1"/>
    <cellStyle name="Followed Hyperlink" xfId="390" builtinId="9" hidden="1"/>
    <cellStyle name="Followed Hyperlink" xfId="364" builtinId="9" hidden="1"/>
    <cellStyle name="Followed Hyperlink" xfId="164" builtinId="9" hidden="1"/>
    <cellStyle name="Followed Hyperlink" xfId="136" builtinId="9" hidden="1"/>
    <cellStyle name="Followed Hyperlink" xfId="532" builtinId="9" hidden="1"/>
    <cellStyle name="Followed Hyperlink" xfId="104" builtinId="9" hidden="1"/>
    <cellStyle name="Followed Hyperlink" xfId="134" builtinId="9" hidden="1"/>
    <cellStyle name="Followed Hyperlink" xfId="328" builtinId="9" hidden="1"/>
    <cellStyle name="Followed Hyperlink" xfId="344" builtinId="9" hidden="1"/>
    <cellStyle name="Followed Hyperlink" xfId="312" builtinId="9" hidden="1"/>
    <cellStyle name="Followed Hyperlink" xfId="248" builtinId="9" hidden="1"/>
    <cellStyle name="Followed Hyperlink" xfId="320" builtinId="9" hidden="1"/>
    <cellStyle name="Followed Hyperlink" xfId="362" builtinId="9" hidden="1"/>
    <cellStyle name="Followed Hyperlink" xfId="490" builtinId="9" hidden="1"/>
    <cellStyle name="Followed Hyperlink" xfId="520" builtinId="9" hidden="1"/>
    <cellStyle name="Followed Hyperlink" xfId="416" builtinId="9" hidden="1"/>
    <cellStyle name="Followed Hyperlink" xfId="216" builtinId="9" hidden="1"/>
    <cellStyle name="Followed Hyperlink" xfId="400" builtinId="9" hidden="1"/>
    <cellStyle name="Followed Hyperlink" xfId="250" builtinId="9" hidden="1"/>
    <cellStyle name="Followed Hyperlink" xfId="492" builtinId="9" hidden="1"/>
    <cellStyle name="Followed Hyperlink" xfId="404" builtinId="9" hidden="1"/>
    <cellStyle name="Followed Hyperlink" xfId="276" builtinId="9" hidden="1"/>
    <cellStyle name="Followed Hyperlink" xfId="108" builtinId="9" hidden="1"/>
    <cellStyle name="Followed Hyperlink" xfId="236" builtinId="9" hidden="1"/>
    <cellStyle name="Followed Hyperlink" xfId="518" builtinId="9" hidden="1"/>
    <cellStyle name="Followed Hyperlink" xfId="262" builtinId="9" hidden="1"/>
    <cellStyle name="Followed Hyperlink" xfId="54" builtinId="9" hidden="1"/>
    <cellStyle name="Followed Hyperlink" xfId="378" builtinId="9" hidden="1"/>
    <cellStyle name="Followed Hyperlink" xfId="504" builtinId="9" hidden="1"/>
    <cellStyle name="Followed Hyperlink" xfId="222" builtinId="9" hidden="1"/>
    <cellStyle name="Followed Hyperlink" xfId="162" builtinId="9" hidden="1"/>
    <cellStyle name="Followed Hyperlink" xfId="178" builtinId="9" hidden="1"/>
    <cellStyle name="Followed Hyperlink" xfId="464" builtinId="9" hidden="1"/>
    <cellStyle name="Followed Hyperlink" xfId="194" builtinId="9" hidden="1"/>
    <cellStyle name="Followed Hyperlink" xfId="498" builtinId="9" hidden="1"/>
    <cellStyle name="Followed Hyperlink" xfId="190" builtinId="9" hidden="1"/>
    <cellStyle name="Followed Hyperlink" xfId="436" builtinId="9" hidden="1"/>
    <cellStyle name="Followed Hyperlink" xfId="72" builtinId="9" hidden="1"/>
    <cellStyle name="Followed Hyperlink" xfId="460" builtinId="9" hidden="1"/>
    <cellStyle name="Followed Hyperlink" xfId="166" builtinId="9" hidden="1"/>
    <cellStyle name="Followed Hyperlink" xfId="218" builtinId="9" hidden="1"/>
    <cellStyle name="Followed Hyperlink" xfId="304" builtinId="9" hidden="1"/>
    <cellStyle name="Followed Hyperlink" xfId="224" builtinId="9" hidden="1"/>
    <cellStyle name="Followed Hyperlink" xfId="488" builtinId="9" hidden="1"/>
    <cellStyle name="Followed Hyperlink" xfId="138" builtinId="9" hidden="1"/>
    <cellStyle name="Followed Hyperlink" xfId="246" builtinId="9" hidden="1"/>
    <cellStyle name="Followed Hyperlink" xfId="380" builtinId="9" hidden="1"/>
    <cellStyle name="Followed Hyperlink" xfId="88" builtinId="9" hidden="1"/>
    <cellStyle name="Followed Hyperlink" xfId="110" builtinId="9" hidden="1"/>
    <cellStyle name="Followed Hyperlink" xfId="462" builtinId="9" hidden="1"/>
    <cellStyle name="Followed Hyperlink" xfId="558" builtinId="9" hidden="1"/>
    <cellStyle name="Followed Hyperlink" xfId="30" builtinId="9" hidden="1"/>
    <cellStyle name="Followed Hyperlink" xfId="114" builtinId="9" hidden="1"/>
    <cellStyle name="Followed Hyperlink" xfId="52" builtinId="9" hidden="1"/>
    <cellStyle name="Followed Hyperlink" xfId="484" builtinId="9" hidden="1"/>
    <cellStyle name="Followed Hyperlink" xfId="334" builtinId="9" hidden="1"/>
    <cellStyle name="Followed Hyperlink" xfId="324" builtinId="9" hidden="1"/>
    <cellStyle name="Followed Hyperlink" xfId="188" builtinId="9" hidden="1"/>
    <cellStyle name="Followed Hyperlink" xfId="566" builtinId="9" hidden="1"/>
    <cellStyle name="Followed Hyperlink" xfId="28" builtinId="9" hidden="1"/>
    <cellStyle name="Followed Hyperlink" xfId="330" builtinId="9" hidden="1"/>
    <cellStyle name="Followed Hyperlink" xfId="384" builtinId="9" hidden="1"/>
    <cellStyle name="Followed Hyperlink" xfId="232" builtinId="9" hidden="1"/>
    <cellStyle name="Followed Hyperlink" xfId="538" builtinId="9" hidden="1"/>
    <cellStyle name="Followed Hyperlink" xfId="48" builtinId="9" hidden="1"/>
    <cellStyle name="Followed Hyperlink" xfId="358" builtinId="9" hidden="1"/>
    <cellStyle name="Followed Hyperlink" xfId="268" builtinId="9" hidden="1"/>
    <cellStyle name="Followed Hyperlink" xfId="160" builtinId="9" hidden="1"/>
    <cellStyle name="Followed Hyperlink" xfId="510" builtinId="9" hidden="1"/>
    <cellStyle name="Followed Hyperlink" xfId="62" builtinId="9" hidden="1"/>
    <cellStyle name="Followed Hyperlink" xfId="370" builtinId="9" hidden="1"/>
    <cellStyle name="Followed Hyperlink" xfId="528" builtinId="9" hidden="1"/>
    <cellStyle name="Followed Hyperlink" xfId="546" builtinId="9" hidden="1"/>
    <cellStyle name="Followed Hyperlink" xfId="306" builtinId="9" hidden="1"/>
    <cellStyle name="Followed Hyperlink" xfId="12" builtinId="9" hidden="1"/>
    <cellStyle name="Followed Hyperlink" xfId="414" builtinId="9" hidden="1"/>
    <cellStyle name="Followed Hyperlink" xfId="212" builtinId="9" hidden="1"/>
    <cellStyle name="Followed Hyperlink" xfId="120" builtinId="9" hidden="1"/>
    <cellStyle name="Followed Hyperlink" xfId="454" builtinId="9" hidden="1"/>
    <cellStyle name="Followed Hyperlink" xfId="4" builtinId="9" hidden="1"/>
    <cellStyle name="Followed Hyperlink" xfId="442" builtinId="9" hidden="1"/>
    <cellStyle name="Followed Hyperlink" xfId="440" builtinId="9" hidden="1"/>
    <cellStyle name="Followed Hyperlink" xfId="448" builtinId="9" hidden="1"/>
    <cellStyle name="Followed Hyperlink" xfId="426" builtinId="9" hidden="1"/>
    <cellStyle name="Followed Hyperlink" xfId="348" builtinId="9" hidden="1"/>
    <cellStyle name="Followed Hyperlink" xfId="406" builtinId="9" hidden="1"/>
    <cellStyle name="Followed Hyperlink" xfId="86" builtinId="9" hidden="1"/>
    <cellStyle name="Followed Hyperlink" xfId="106" builtinId="9" hidden="1"/>
    <cellStyle name="Followed Hyperlink" xfId="214" builtinId="9" hidden="1"/>
    <cellStyle name="Followed Hyperlink" xfId="168" builtinId="9" hidden="1"/>
    <cellStyle name="Followed Hyperlink" xfId="176" builtinId="9" hidden="1"/>
    <cellStyle name="Followed Hyperlink" xfId="292" builtinId="9" hidden="1"/>
    <cellStyle name="Followed Hyperlink" xfId="128" builtinId="9" hidden="1"/>
    <cellStyle name="Followed Hyperlink" xfId="124" builtinId="9" hidden="1"/>
    <cellStyle name="Followed Hyperlink" xfId="132" builtinId="9" hidden="1"/>
    <cellStyle name="Followed Hyperlink" xfId="20" builtinId="9" hidden="1"/>
    <cellStyle name="Followed Hyperlink" xfId="36" builtinId="9" hidden="1"/>
    <cellStyle name="Followed Hyperlink" xfId="150" builtinId="9" hidden="1"/>
    <cellStyle name="Followed Hyperlink" xfId="534" builtinId="9" hidden="1"/>
    <cellStyle name="Followed Hyperlink" xfId="284" builtinId="9" hidden="1"/>
    <cellStyle name="Followed Hyperlink" xfId="554" builtinId="9" hidden="1"/>
    <cellStyle name="Followed Hyperlink" xfId="240" builtinId="9" hidden="1"/>
    <cellStyle name="Followed Hyperlink" xfId="368" builtinId="9" hidden="1"/>
    <cellStyle name="Followed Hyperlink" xfId="314" builtinId="9" hidden="1"/>
    <cellStyle name="Followed Hyperlink" xfId="70" builtinId="9" hidden="1"/>
    <cellStyle name="Followed Hyperlink" xfId="556" builtinId="9" hidden="1"/>
    <cellStyle name="Followed Hyperlink" xfId="156" builtinId="9" hidden="1"/>
    <cellStyle name="Followed Hyperlink" xfId="340" builtinId="9" hidden="1"/>
    <cellStyle name="Followed Hyperlink" xfId="286" builtinId="9" hidden="1"/>
    <cellStyle name="Followed Hyperlink" xfId="98" builtinId="9" hidden="1"/>
    <cellStyle name="Followed Hyperlink" xfId="226" builtinId="9" hidden="1"/>
    <cellStyle name="Followed Hyperlink" xfId="512" builtinId="9" hidden="1"/>
    <cellStyle name="Followed Hyperlink" xfId="322" builtinId="9" hidden="1"/>
    <cellStyle name="Followed Hyperlink" xfId="466" builtinId="9" hidden="1"/>
    <cellStyle name="Followed Hyperlink" xfId="126" builtinId="9" hidden="1"/>
    <cellStyle name="Followed Hyperlink" xfId="500" builtinId="9" hidden="1"/>
    <cellStyle name="Followed Hyperlink" xfId="100" builtinId="9" hidden="1"/>
    <cellStyle name="Followed Hyperlink" xfId="396" builtinId="9" hidden="1"/>
    <cellStyle name="Followed Hyperlink" xfId="230" builtinId="9" hidden="1"/>
    <cellStyle name="Followed Hyperlink" xfId="154" builtinId="9" hidden="1"/>
    <cellStyle name="Followed Hyperlink" xfId="472" builtinId="9" hidden="1"/>
    <cellStyle name="Followed Hyperlink" xfId="208" builtinId="9" hidden="1"/>
    <cellStyle name="Followed Hyperlink" xfId="296" builtinId="9" hidden="1"/>
    <cellStyle name="Followed Hyperlink" xfId="202" builtinId="9" hidden="1"/>
    <cellStyle name="Followed Hyperlink" xfId="182" builtinId="9" hidden="1"/>
    <cellStyle name="Followed Hyperlink" xfId="444" builtinId="9" hidden="1"/>
    <cellStyle name="Followed Hyperlink" xfId="68" builtinId="9" hidden="1"/>
    <cellStyle name="Followed Hyperlink" xfId="78" builtinId="9" hidden="1"/>
    <cellStyle name="Followed Hyperlink" xfId="398" builtinId="9" hidden="1"/>
    <cellStyle name="Followed Hyperlink" xfId="452" builtinId="9" hidden="1"/>
    <cellStyle name="Followed Hyperlink" xfId="6" builtinId="9" hidden="1"/>
    <cellStyle name="Followed Hyperlink" xfId="146" builtinId="9" hidden="1"/>
    <cellStyle name="Followed Hyperlink" xfId="38" builtinId="9" hidden="1"/>
    <cellStyle name="Followed Hyperlink" xfId="420" builtinId="9" hidden="1"/>
    <cellStyle name="Followed Hyperlink" xfId="366" builtinId="9" hidden="1"/>
    <cellStyle name="Followed Hyperlink" xfId="388" builtinId="9" hidden="1"/>
    <cellStyle name="Followed Hyperlink" xfId="96" builtinId="9" hidden="1"/>
    <cellStyle name="Followed Hyperlink" xfId="508" builtinId="9" hidden="1"/>
    <cellStyle name="Followed Hyperlink" xfId="118" builtinId="9" hidden="1"/>
    <cellStyle name="Followed Hyperlink" xfId="66" builtinId="9" hidden="1"/>
    <cellStyle name="Followed Hyperlink" xfId="24" builtinId="9" hidden="1"/>
    <cellStyle name="Followed Hyperlink" xfId="318" builtinId="9" hidden="1"/>
    <cellStyle name="Followed Hyperlink" xfId="308" builtinId="9" hidden="1"/>
    <cellStyle name="Followed Hyperlink" xfId="172" builtinId="9" hidden="1"/>
    <cellStyle name="Followed Hyperlink" xfId="184" builtinId="9" hidden="1"/>
    <cellStyle name="Followed Hyperlink" xfId="550" builtinId="9" hidden="1"/>
    <cellStyle name="Followed Hyperlink" xfId="294" builtinId="9" hidden="1"/>
    <cellStyle name="Followed Hyperlink" xfId="40" builtinId="9" hidden="1"/>
    <cellStyle name="Followed Hyperlink" xfId="346" builtinId="9" hidden="1"/>
    <cellStyle name="Followed Hyperlink" xfId="536" builtinId="9" hidden="1"/>
    <cellStyle name="Followed Hyperlink" xfId="392" builtinId="9" hidden="1"/>
    <cellStyle name="Followed Hyperlink" xfId="280" builtinId="9" hidden="1"/>
    <cellStyle name="Followed Hyperlink" xfId="336" builtinId="9" hidden="1"/>
    <cellStyle name="Followed Hyperlink" xfId="522" builtinId="9" hidden="1"/>
    <cellStyle name="Followed Hyperlink" xfId="58" builtinId="9" hidden="1"/>
    <cellStyle name="Followed Hyperlink" xfId="266" builtinId="9" hidden="1"/>
    <cellStyle name="Followed Hyperlink" xfId="272" builtinId="9" hidden="1"/>
    <cellStyle name="Followed Hyperlink" xfId="90" builtinId="9" hidden="1"/>
    <cellStyle name="Followed Hyperlink" xfId="332" builtinId="9" hidden="1"/>
    <cellStyle name="Followed Hyperlink" xfId="564" builtinId="9" hidden="1"/>
    <cellStyle name="Followed Hyperlink" xfId="418" builtinId="9" hidden="1"/>
    <cellStyle name="Followed Hyperlink" xfId="274" builtinId="9" hidden="1"/>
    <cellStyle name="Followed Hyperlink" xfId="386" builtinId="9" hidden="1"/>
    <cellStyle name="Followed Hyperlink" xfId="496" builtinId="9" hidden="1"/>
    <cellStyle name="Followed Hyperlink" xfId="450" builtinId="9" hidden="1"/>
    <cellStyle name="Followed Hyperlink" xfId="242" builtinId="9" hidden="1"/>
    <cellStyle name="Followed Hyperlink" xfId="560" builtinId="9" hidden="1"/>
    <cellStyle name="Followed Hyperlink" xfId="42" builtinId="9" hidden="1"/>
    <cellStyle name="Followed Hyperlink" xfId="434" builtinId="9" hidden="1"/>
    <cellStyle name="Followed Hyperlink" xfId="94" builtinId="9" hidden="1"/>
    <cellStyle name="Followed Hyperlink" xfId="350" builtinId="9" hidden="1"/>
    <cellStyle name="Hyperlink" xfId="151" builtinId="8" hidden="1"/>
    <cellStyle name="Hyperlink" xfId="97" builtinId="8" hidden="1"/>
    <cellStyle name="Hyperlink" xfId="241" builtinId="8" hidden="1"/>
    <cellStyle name="Hyperlink" xfId="71" builtinId="8" hidden="1"/>
    <cellStyle name="Hyperlink" xfId="547" builtinId="8" hidden="1"/>
    <cellStyle name="Hyperlink" xfId="421" builtinId="8" hidden="1"/>
    <cellStyle name="Hyperlink" xfId="469" builtinId="8" hidden="1"/>
    <cellStyle name="Hyperlink" xfId="559" builtinId="8" hidden="1"/>
    <cellStyle name="Hyperlink" xfId="565" builtinId="8" hidden="1"/>
    <cellStyle name="Hyperlink" xfId="519" builtinId="8" hidden="1"/>
    <cellStyle name="Hyperlink" xfId="509" builtinId="8" hidden="1"/>
    <cellStyle name="Hyperlink" xfId="517" builtinId="8" hidden="1"/>
    <cellStyle name="Hyperlink" xfId="507" builtinId="8" hidden="1"/>
    <cellStyle name="Hyperlink" xfId="305" builtinId="8" hidden="1"/>
    <cellStyle name="Hyperlink" xfId="297" builtinId="8" hidden="1"/>
    <cellStyle name="Hyperlink" xfId="543" builtinId="8" hidden="1"/>
    <cellStyle name="Hyperlink" xfId="361" builtinId="8" hidden="1"/>
    <cellStyle name="Hyperlink" xfId="321" builtinId="8" hidden="1"/>
    <cellStyle name="Hyperlink" xfId="369" builtinId="8" hidden="1"/>
    <cellStyle name="Hyperlink" xfId="353" builtinId="8" hidden="1"/>
    <cellStyle name="Hyperlink" xfId="539" builtinId="8" hidden="1"/>
    <cellStyle name="Hyperlink" xfId="511" builtinId="8" hidden="1"/>
    <cellStyle name="Hyperlink" xfId="563" builtinId="8" hidden="1"/>
    <cellStyle name="Hyperlink" xfId="375" builtinId="8" hidden="1"/>
    <cellStyle name="Hyperlink" xfId="73" builtinId="8" hidden="1"/>
    <cellStyle name="Hyperlink" xfId="195" builtinId="8" hidden="1"/>
    <cellStyle name="Hyperlink" xfId="521" builtinId="8" hidden="1"/>
    <cellStyle name="Hyperlink" xfId="289" builtinId="8" hidden="1"/>
    <cellStyle name="Hyperlink" xfId="303" builtinId="8" hidden="1"/>
    <cellStyle name="Hyperlink" xfId="199" builtinId="8" hidden="1"/>
    <cellStyle name="Hyperlink" xfId="23" builtinId="8" hidden="1"/>
    <cellStyle name="Hyperlink" xfId="293" builtinId="8" hidden="1"/>
    <cellStyle name="Hyperlink" xfId="355" builtinId="8" hidden="1"/>
    <cellStyle name="Hyperlink" xfId="487" builtinId="8" hidden="1"/>
    <cellStyle name="Hyperlink" xfId="429" builtinId="8" hidden="1"/>
    <cellStyle name="Hyperlink" xfId="405" builtinId="8" hidden="1"/>
    <cellStyle name="Hyperlink" xfId="379" builtinId="8" hidden="1"/>
    <cellStyle name="Hyperlink" xfId="557" builtinId="8" hidden="1"/>
    <cellStyle name="Hyperlink" xfId="253" builtinId="8" hidden="1"/>
    <cellStyle name="Hyperlink" xfId="135" builtinId="8" hidden="1"/>
    <cellStyle name="Hyperlink" xfId="127" builtinId="8" hidden="1"/>
    <cellStyle name="Hyperlink" xfId="363" builtinId="8" hidden="1"/>
    <cellStyle name="Hyperlink" xfId="553" builtinId="8" hidden="1"/>
    <cellStyle name="Hyperlink" xfId="187" builtinId="8" hidden="1"/>
    <cellStyle name="Hyperlink" xfId="165" builtinId="8" hidden="1"/>
    <cellStyle name="Hyperlink" xfId="107" builtinId="8" hidden="1"/>
    <cellStyle name="Hyperlink" xfId="237" builtinId="8" hidden="1"/>
    <cellStyle name="Hyperlink" xfId="307" builtinId="8" hidden="1"/>
    <cellStyle name="Hyperlink" xfId="251" builtinId="8" hidden="1"/>
    <cellStyle name="Hyperlink" xfId="231" builtinId="8" hidden="1"/>
    <cellStyle name="Hyperlink" xfId="461" builtinId="8" hidden="1"/>
    <cellStyle name="Hyperlink" xfId="377" builtinId="8" hidden="1"/>
    <cellStyle name="Hyperlink" xfId="555" builtinId="8" hidden="1"/>
    <cellStyle name="Hyperlink" xfId="501" builtinId="8" hidden="1"/>
    <cellStyle name="Hyperlink" xfId="533" builtinId="8" hidden="1"/>
    <cellStyle name="Hyperlink" xfId="465" builtinId="8" hidden="1"/>
    <cellStyle name="Hyperlink" xfId="329" builtinId="8" hidden="1"/>
    <cellStyle name="Hyperlink" xfId="1" builtinId="8" hidden="1"/>
    <cellStyle name="Hyperlink" xfId="57" builtinId="8" hidden="1"/>
    <cellStyle name="Hyperlink" xfId="83" builtinId="8" hidden="1"/>
    <cellStyle name="Hyperlink" xfId="265" builtinId="8" hidden="1"/>
    <cellStyle name="Hyperlink" xfId="225" builtinId="8" hidden="1"/>
    <cellStyle name="Hyperlink" xfId="103" builtinId="8" hidden="1"/>
    <cellStyle name="Hyperlink" xfId="113" builtinId="8" hidden="1"/>
    <cellStyle name="Hyperlink" xfId="129" builtinId="8" hidden="1"/>
    <cellStyle name="Hyperlink" xfId="131" builtinId="8" hidden="1"/>
    <cellStyle name="Hyperlink" xfId="133" builtinId="8" hidden="1"/>
    <cellStyle name="Hyperlink" xfId="159" builtinId="8" hidden="1"/>
    <cellStyle name="Hyperlink" xfId="171" builtinId="8" hidden="1"/>
    <cellStyle name="Hyperlink" xfId="175" builtinId="8" hidden="1"/>
    <cellStyle name="Hyperlink" xfId="193" builtinId="8" hidden="1"/>
    <cellStyle name="Hyperlink" xfId="197" builtinId="8" hidden="1"/>
    <cellStyle name="Hyperlink" xfId="203" builtinId="8" hidden="1"/>
    <cellStyle name="Hyperlink" xfId="137" builtinId="8" hidden="1"/>
    <cellStyle name="Hyperlink" xfId="43" builtinId="8" hidden="1"/>
    <cellStyle name="Hyperlink" xfId="51" builtinId="8" hidden="1"/>
    <cellStyle name="Hyperlink" xfId="63" builtinId="8" hidden="1"/>
    <cellStyle name="Hyperlink" xfId="49" builtinId="8" hidden="1"/>
    <cellStyle name="Hyperlink" xfId="141" builtinId="8" hidden="1"/>
    <cellStyle name="Hyperlink" xfId="545" builtinId="8" hidden="1"/>
    <cellStyle name="Hyperlink" xfId="497" builtinId="8" hidden="1"/>
    <cellStyle name="Hyperlink" xfId="489" builtinId="8" hidden="1"/>
    <cellStyle name="Hyperlink" xfId="433" builtinId="8" hidden="1"/>
    <cellStyle name="Hyperlink" xfId="513" builtinId="8" hidden="1"/>
    <cellStyle name="Hyperlink" xfId="169" builtinId="8" hidden="1"/>
    <cellStyle name="Hyperlink" xfId="147" builtinId="8" hidden="1"/>
    <cellStyle name="Hyperlink" xfId="273" builtinId="8" hidden="1"/>
    <cellStyle name="Hyperlink" xfId="267" builtinId="8" hidden="1"/>
    <cellStyle name="Hyperlink" xfId="301" builtinId="8" hidden="1"/>
    <cellStyle name="Hyperlink" xfId="287" builtinId="8" hidden="1"/>
    <cellStyle name="Hyperlink" xfId="493" builtinId="8" hidden="1"/>
    <cellStyle name="Hyperlink" xfId="455" builtinId="8" hidden="1"/>
    <cellStyle name="Hyperlink" xfId="431" builtinId="8" hidden="1"/>
    <cellStyle name="Hyperlink" xfId="323" builtinId="8" hidden="1"/>
    <cellStyle name="Hyperlink" xfId="189" builtinId="8" hidden="1"/>
    <cellStyle name="Hyperlink" xfId="211" builtinId="8" hidden="1"/>
    <cellStyle name="Hyperlink" xfId="157" builtinId="8" hidden="1"/>
    <cellStyle name="Hyperlink" xfId="31" builtinId="8" hidden="1"/>
    <cellStyle name="Hyperlink" xfId="7" builtinId="8" hidden="1"/>
    <cellStyle name="Hyperlink" xfId="35" builtinId="8" hidden="1"/>
    <cellStyle name="Hyperlink" xfId="281" builtinId="8" hidden="1"/>
    <cellStyle name="Hyperlink" xfId="173" builtinId="8" hidden="1"/>
    <cellStyle name="Hyperlink" xfId="47" builtinId="8" hidden="1"/>
    <cellStyle name="Hyperlink" xfId="295" builtinId="8" hidden="1"/>
    <cellStyle name="Hyperlink" xfId="275" builtinId="8" hidden="1"/>
    <cellStyle name="Hyperlink" xfId="491" builtinId="8" hidden="1"/>
    <cellStyle name="Hyperlink" xfId="453" builtinId="8" hidden="1"/>
    <cellStyle name="Hyperlink" xfId="415" builtinId="8" hidden="1"/>
    <cellStyle name="Hyperlink" xfId="399" builtinId="8" hidden="1"/>
    <cellStyle name="Hyperlink" xfId="343" builtinId="8" hidden="1"/>
    <cellStyle name="Hyperlink" xfId="535" builtinId="8" hidden="1"/>
    <cellStyle name="Hyperlink" xfId="309" builtinId="8" hidden="1"/>
    <cellStyle name="Hyperlink" xfId="371" builtinId="8" hidden="1"/>
    <cellStyle name="Hyperlink" xfId="41" builtinId="8" hidden="1"/>
    <cellStyle name="Hyperlink" xfId="167" builtinId="8" hidden="1"/>
    <cellStyle name="Hyperlink" xfId="153" builtinId="8" hidden="1"/>
    <cellStyle name="Hyperlink" xfId="499" builtinId="8" hidden="1"/>
    <cellStyle name="Hyperlink" xfId="5" builtinId="8" hidden="1"/>
    <cellStyle name="Hyperlink" xfId="3" builtinId="8" hidden="1"/>
    <cellStyle name="Hyperlink" xfId="87" builtinId="8" hidden="1"/>
    <cellStyle name="Hyperlink" xfId="89" builtinId="8" hidden="1"/>
    <cellStyle name="Hyperlink" xfId="77" builtinId="8" hidden="1"/>
    <cellStyle name="Hyperlink" xfId="85" builtinId="8" hidden="1"/>
    <cellStyle name="Hyperlink" xfId="75" builtinId="8" hidden="1"/>
    <cellStyle name="Hyperlink" xfId="21" builtinId="8" hidden="1"/>
    <cellStyle name="Hyperlink" xfId="409" builtinId="8" hidden="1"/>
    <cellStyle name="Hyperlink" xfId="441" builtinId="8" hidden="1"/>
    <cellStyle name="Hyperlink" xfId="37" builtinId="8" hidden="1"/>
    <cellStyle name="Hyperlink" xfId="11" builtinId="8" hidden="1"/>
    <cellStyle name="Hyperlink" xfId="99" builtinId="8" hidden="1"/>
    <cellStyle name="Hyperlink" xfId="345" builtinId="8" hidden="1"/>
    <cellStyle name="Hyperlink" xfId="109" builtinId="8" hidden="1"/>
    <cellStyle name="Hyperlink" xfId="145" builtinId="8" hidden="1"/>
    <cellStyle name="Hyperlink" xfId="217" builtinId="8" hidden="1"/>
    <cellStyle name="Hyperlink" xfId="33" builtinId="8" hidden="1"/>
    <cellStyle name="Hyperlink" xfId="79" builtinId="8" hidden="1"/>
    <cellStyle name="Hyperlink" xfId="25" builtinId="8" hidden="1"/>
    <cellStyle name="Hyperlink" xfId="9" builtinId="8" hidden="1"/>
    <cellStyle name="Hyperlink" xfId="115" builtinId="8" hidden="1"/>
    <cellStyle name="Hyperlink" xfId="311" builtinId="8" hidden="1"/>
    <cellStyle name="Hyperlink" xfId="381" builtinId="8" hidden="1"/>
    <cellStyle name="Hyperlink" xfId="475" builtinId="8" hidden="1"/>
    <cellStyle name="Hyperlink" xfId="91" builtinId="8" hidden="1"/>
    <cellStyle name="Hyperlink" xfId="473" builtinId="8" hidden="1"/>
    <cellStyle name="Hyperlink" xfId="95" builtinId="8" hidden="1"/>
    <cellStyle name="Hyperlink" xfId="417" builtinId="8" hidden="1"/>
    <cellStyle name="Hyperlink" xfId="479" builtinId="8" hidden="1"/>
    <cellStyle name="Hyperlink" xfId="245" builtinId="8" hidden="1"/>
    <cellStyle name="Hyperlink" xfId="183" builtinId="8" hidden="1"/>
    <cellStyle name="Hyperlink" xfId="457" builtinId="8" hidden="1"/>
    <cellStyle name="Hyperlink" xfId="93" builtinId="8" hidden="1"/>
    <cellStyle name="Hyperlink" xfId="53" builtinId="8" hidden="1"/>
    <cellStyle name="Hyperlink" xfId="201" builtinId="8" hidden="1"/>
    <cellStyle name="Hyperlink" xfId="177" builtinId="8" hidden="1"/>
    <cellStyle name="Hyperlink" xfId="149" builtinId="8" hidden="1"/>
    <cellStyle name="Hyperlink" xfId="119" builtinId="8" hidden="1"/>
    <cellStyle name="Hyperlink" xfId="233" builtinId="8" hidden="1"/>
    <cellStyle name="Hyperlink" xfId="19" builtinId="8" hidden="1"/>
    <cellStyle name="Hyperlink" xfId="551" builtinId="8" hidden="1"/>
    <cellStyle name="Hyperlink" xfId="395" builtinId="8" hidden="1"/>
    <cellStyle name="Hyperlink" xfId="235" builtinId="8" hidden="1"/>
    <cellStyle name="Hyperlink" xfId="383" builtinId="8" hidden="1"/>
    <cellStyle name="Hyperlink" xfId="101" builtinId="8" hidden="1"/>
    <cellStyle name="Hyperlink" xfId="15" builtinId="8" hidden="1"/>
    <cellStyle name="Hyperlink" xfId="349" builtinId="8" hidden="1"/>
    <cellStyle name="Hyperlink" xfId="463" builtinId="8" hidden="1"/>
    <cellStyle name="Hyperlink" xfId="435" builtinId="8" hidden="1"/>
    <cellStyle name="Hyperlink" xfId="357" builtinId="8" hidden="1"/>
    <cellStyle name="Hyperlink" xfId="125" builtinId="8" hidden="1"/>
    <cellStyle name="Hyperlink" xfId="531" builtinId="8" hidden="1"/>
    <cellStyle name="Hyperlink" xfId="401" builtinId="8" hidden="1"/>
    <cellStyle name="Hyperlink" xfId="549" builtinId="8" hidden="1"/>
    <cellStyle name="Hyperlink" xfId="527" builtinId="8" hidden="1"/>
    <cellStyle name="Hyperlink" xfId="523" builtinId="8" hidden="1"/>
    <cellStyle name="Hyperlink" xfId="213" builtinId="8" hidden="1"/>
    <cellStyle name="Hyperlink" xfId="117" builtinId="8" hidden="1"/>
    <cellStyle name="Hyperlink" xfId="139" builtinId="8" hidden="1"/>
    <cellStyle name="Hyperlink" xfId="17" builtinId="8" hidden="1"/>
    <cellStyle name="Hyperlink" xfId="69" builtinId="8" hidden="1"/>
    <cellStyle name="Hyperlink" xfId="27" builtinId="8" hidden="1"/>
    <cellStyle name="Hyperlink" xfId="13" builtinId="8" hidden="1"/>
    <cellStyle name="Hyperlink" xfId="185" builtinId="8" hidden="1"/>
    <cellStyle name="Hyperlink" xfId="313" builtinId="8" hidden="1"/>
    <cellStyle name="Hyperlink" xfId="215" builtinId="8" hidden="1"/>
    <cellStyle name="Hyperlink" xfId="239" builtinId="8" hidden="1"/>
    <cellStyle name="Hyperlink" xfId="291" builtinId="8" hidden="1"/>
    <cellStyle name="Hyperlink" xfId="325" builtinId="8" hidden="1"/>
    <cellStyle name="Hyperlink" xfId="567" builtinId="8" hidden="1"/>
    <cellStyle name="Hyperlink" xfId="525" builtinId="8" hidden="1"/>
    <cellStyle name="Hyperlink" xfId="515" builtinId="8" hidden="1"/>
    <cellStyle name="Hyperlink" xfId="351" builtinId="8" hidden="1"/>
    <cellStyle name="Hyperlink" xfId="365" builtinId="8" hidden="1"/>
    <cellStyle name="Hyperlink" xfId="373" builtinId="8" hidden="1"/>
    <cellStyle name="Hyperlink" xfId="387" builtinId="8" hidden="1"/>
    <cellStyle name="Hyperlink" xfId="389" builtinId="8" hidden="1"/>
    <cellStyle name="Hyperlink" xfId="391" builtinId="8" hidden="1"/>
    <cellStyle name="Hyperlink" xfId="413" builtinId="8" hidden="1"/>
    <cellStyle name="Hyperlink" xfId="427" builtinId="8" hidden="1"/>
    <cellStyle name="Hyperlink" xfId="443" builtinId="8" hidden="1"/>
    <cellStyle name="Hyperlink" xfId="447" builtinId="8" hidden="1"/>
    <cellStyle name="Hyperlink" xfId="451" builtinId="8" hidden="1"/>
    <cellStyle name="Hyperlink" xfId="471" builtinId="8" hidden="1"/>
    <cellStyle name="Hyperlink" xfId="477" builtinId="8" hidden="1"/>
    <cellStyle name="Hyperlink" xfId="485" builtinId="8" hidden="1"/>
    <cellStyle name="Hyperlink" xfId="483" builtinId="8" hidden="1"/>
    <cellStyle name="Hyperlink" xfId="397" builtinId="8" hidden="1"/>
    <cellStyle name="Hyperlink" xfId="271" builtinId="8" hidden="1"/>
    <cellStyle name="Hyperlink" xfId="283" builtinId="8" hidden="1"/>
    <cellStyle name="Hyperlink" xfId="285" builtinId="8" hidden="1"/>
    <cellStyle name="Hyperlink" xfId="299" builtinId="8" hidden="1"/>
    <cellStyle name="Hyperlink" xfId="279" builtinId="8" hidden="1"/>
    <cellStyle name="Hyperlink" xfId="403" builtinId="8" hidden="1"/>
    <cellStyle name="Hyperlink" xfId="339" builtinId="8" hidden="1"/>
    <cellStyle name="Hyperlink" xfId="39" builtinId="8" hidden="1"/>
    <cellStyle name="Hyperlink" xfId="65" builtinId="8" hidden="1"/>
    <cellStyle name="Hyperlink" xfId="55" builtinId="8" hidden="1"/>
    <cellStyle name="Hyperlink" xfId="209" builtinId="8" hidden="1"/>
    <cellStyle name="Hyperlink" xfId="181" builtinId="8" hidden="1"/>
    <cellStyle name="Hyperlink" xfId="81" builtinId="8" hidden="1"/>
    <cellStyle name="Hyperlink" xfId="439" builtinId="8" hidden="1"/>
    <cellStyle name="Hyperlink" xfId="459" builtinId="8" hidden="1"/>
    <cellStyle name="Hyperlink" xfId="411" builtinId="8" hidden="1"/>
    <cellStyle name="Hyperlink" xfId="537" builtinId="8" hidden="1"/>
    <cellStyle name="Hyperlink" xfId="561" builtinId="8" hidden="1"/>
    <cellStyle name="Hyperlink" xfId="541" builtinId="8" hidden="1"/>
    <cellStyle name="Hyperlink" xfId="425" builtinId="8" hidden="1"/>
    <cellStyle name="Hyperlink" xfId="481" builtinId="8" hidden="1"/>
    <cellStyle name="Hyperlink" xfId="61" builtinId="8" hidden="1"/>
    <cellStyle name="Hyperlink" xfId="45" builtinId="8" hidden="1"/>
    <cellStyle name="Hyperlink" xfId="207" builtinId="8" hidden="1"/>
    <cellStyle name="Hyperlink" xfId="179" builtinId="8" hidden="1"/>
    <cellStyle name="Hyperlink" xfId="337" builtinId="8" hidden="1"/>
    <cellStyle name="Hyperlink" xfId="163" builtinId="8" hidden="1"/>
    <cellStyle name="Hyperlink" xfId="467" builtinId="8" hidden="1"/>
    <cellStyle name="Hyperlink" xfId="495" builtinId="8" hidden="1"/>
    <cellStyle name="Hyperlink" xfId="423" builtinId="8" hidden="1"/>
    <cellStyle name="Hyperlink" xfId="341" builtinId="8" hidden="1"/>
    <cellStyle name="Hyperlink" xfId="255" builtinId="8" hidden="1"/>
    <cellStyle name="Hyperlink" xfId="223" builtinId="8" hidden="1"/>
    <cellStyle name="Hyperlink" xfId="261" builtinId="8" hidden="1"/>
    <cellStyle name="Hyperlink" xfId="121" builtinId="8" hidden="1"/>
    <cellStyle name="Hyperlink" xfId="505" builtinId="8" hidden="1"/>
    <cellStyle name="Hyperlink" xfId="445" builtinId="8" hidden="1"/>
    <cellStyle name="Hyperlink" xfId="277" builtinId="8" hidden="1"/>
    <cellStyle name="Hyperlink" xfId="335" builtinId="8" hidden="1"/>
    <cellStyle name="Hyperlink" xfId="449" builtinId="8" hidden="1"/>
    <cellStyle name="Hyperlink" xfId="529" builtinId="8" hidden="1"/>
    <cellStyle name="Hyperlink" xfId="59" builtinId="8" hidden="1"/>
    <cellStyle name="Hyperlink" xfId="105" builtinId="8" hidden="1"/>
    <cellStyle name="Hyperlink" xfId="205" builtinId="8" hidden="1"/>
    <cellStyle name="Hyperlink" xfId="161" builtinId="8" hidden="1"/>
    <cellStyle name="Hyperlink" xfId="143" builtinId="8" hidden="1"/>
    <cellStyle name="Hyperlink" xfId="123" builtinId="8" hidden="1"/>
    <cellStyle name="Hyperlink" xfId="257" builtinId="8" hidden="1"/>
    <cellStyle name="Hyperlink" xfId="29" builtinId="8" hidden="1"/>
    <cellStyle name="Hyperlink" xfId="393" builtinId="8" hidden="1"/>
    <cellStyle name="Hyperlink" xfId="385" builtinId="8" hidden="1"/>
    <cellStyle name="Hyperlink" xfId="111" builtinId="8" hidden="1"/>
    <cellStyle name="Hyperlink" xfId="269" builtinId="8" hidden="1"/>
    <cellStyle name="Hyperlink" xfId="437" builtinId="8" hidden="1"/>
    <cellStyle name="Hyperlink" xfId="367" builtinId="8" hidden="1"/>
    <cellStyle name="Hyperlink" xfId="419" builtinId="8" hidden="1"/>
    <cellStyle name="Hyperlink" xfId="67" builtinId="8" hidden="1"/>
    <cellStyle name="Hyperlink" xfId="221" builtinId="8" hidden="1"/>
    <cellStyle name="Hyperlink" xfId="227" builtinId="8" hidden="1"/>
    <cellStyle name="Hyperlink" xfId="219" builtinId="8" hidden="1"/>
    <cellStyle name="Hyperlink" xfId="331" builtinId="8" hidden="1"/>
    <cellStyle name="Hyperlink" xfId="333" builtinId="8" hidden="1"/>
    <cellStyle name="Hyperlink" xfId="247" builtinId="8" hidden="1"/>
    <cellStyle name="Hyperlink" xfId="317" builtinId="8" hidden="1"/>
    <cellStyle name="Hyperlink" xfId="327" builtinId="8" hidden="1"/>
    <cellStyle name="Hyperlink" xfId="315" builtinId="8" hidden="1"/>
    <cellStyle name="Hyperlink" xfId="319" builtinId="8" hidden="1"/>
    <cellStyle name="Hyperlink" xfId="243" builtinId="8" hidden="1"/>
    <cellStyle name="Hyperlink" xfId="155" builtinId="8" hidden="1"/>
    <cellStyle name="Hyperlink" xfId="191" builtinId="8" hidden="1"/>
    <cellStyle name="Hyperlink" xfId="259" builtinId="8" hidden="1"/>
    <cellStyle name="Hyperlink" xfId="263" builtinId="8" hidden="1"/>
    <cellStyle name="Hyperlink" xfId="229" builtinId="8" hidden="1"/>
    <cellStyle name="Hyperlink" xfId="347" builtinId="8" hidden="1"/>
    <cellStyle name="Hyperlink" xfId="503" builtinId="8" hidden="1"/>
    <cellStyle name="Hyperlink" xfId="249" builtinId="8" hidden="1"/>
    <cellStyle name="Hyperlink" xfId="359" builtinId="8" hidden="1"/>
    <cellStyle name="Hyperlink" xfId="407" builtinId="8" hidden="1"/>
    <cellStyle name="Normal" xfId="0" builtinId="0"/>
  </cellStyles>
  <dxfs count="0"/>
  <tableStyles count="0" defaultTableStyle="TableStyleMedium9" defaultPivotStyle="PivotStyleLight16"/>
  <colors>
    <mruColors>
      <color rgb="FFF37053"/>
      <color rgb="FF18214B"/>
      <color rgb="FF7DC0C4"/>
      <color rgb="FFF0F2FA"/>
      <color rgb="FFF0F1FA"/>
      <color rgb="FFE2E5F6"/>
      <color rgb="FFFDE1DB"/>
      <color rgb="FFF0214B"/>
      <color rgb="FF8254F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Electricity consumption, by</a:t>
            </a:r>
            <a:r>
              <a:rPr lang="en-US" sz="1200" baseline="0"/>
              <a:t> type</a:t>
            </a:r>
            <a:endParaRPr lang="en-US" sz="1200"/>
          </a:p>
        </c:rich>
      </c:tx>
      <c:layout>
        <c:manualLayout>
          <c:xMode val="edge"/>
          <c:yMode val="edge"/>
          <c:x val="0.27825551949532401"/>
          <c:y val="2.14861235452104E-2"/>
        </c:manualLayout>
      </c:layout>
      <c:overlay val="0"/>
    </c:title>
    <c:autoTitleDeleted val="0"/>
    <c:plotArea>
      <c:layout/>
      <c:pieChart>
        <c:varyColors val="1"/>
        <c:ser>
          <c:idx val="0"/>
          <c:order val="0"/>
          <c:tx>
            <c:strRef>
              <c:f>'Summary table, by type'!$B$14</c:f>
              <c:strCache>
                <c:ptCount val="1"/>
                <c:pt idx="0">
                  <c:v>Consumption</c:v>
                </c:pt>
              </c:strCache>
            </c:strRef>
          </c:tx>
          <c:dLbls>
            <c:dLbl>
              <c:idx val="0"/>
              <c:layout>
                <c:manualLayout>
                  <c:x val="-1.3880968560374501E-2"/>
                  <c:y val="3.72617881135494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12-4DD5-9DB4-FBE78026C55B}"/>
                </c:ext>
              </c:extLst>
            </c:dLbl>
            <c:dLbl>
              <c:idx val="1"/>
              <c:layout>
                <c:manualLayout>
                  <c:x val="-1.5705551121957099E-2"/>
                  <c:y val="-7.029797192987400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412-4DD5-9DB4-FBE78026C55B}"/>
                </c:ext>
              </c:extLst>
            </c:dLbl>
            <c:dLbl>
              <c:idx val="2"/>
              <c:layout>
                <c:manualLayout>
                  <c:x val="-2.7936491229409301E-2"/>
                  <c:y val="3.220662770779569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412-4DD5-9DB4-FBE78026C55B}"/>
                </c:ext>
              </c:extLst>
            </c:dLbl>
            <c:dLbl>
              <c:idx val="3"/>
              <c:layout>
                <c:manualLayout>
                  <c:x val="-6.3661028374784696E-3"/>
                  <c:y val="-8.057296329453889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412-4DD5-9DB4-FBE78026C55B}"/>
                </c:ext>
              </c:extLst>
            </c:dLbl>
            <c:dLbl>
              <c:idx val="4"/>
              <c:layout>
                <c:manualLayout>
                  <c:x val="5.7525923494681698E-2"/>
                  <c:y val="-8.9525514771709904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412-4DD5-9DB4-FBE78026C55B}"/>
                </c:ext>
              </c:extLst>
            </c:dLbl>
            <c:dLbl>
              <c:idx val="5"/>
              <c:layout>
                <c:manualLayout>
                  <c:x val="1.10082578756745E-2"/>
                  <c:y val="-1.677440275202839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412-4DD5-9DB4-FBE78026C55B}"/>
                </c:ext>
              </c:extLst>
            </c:dLbl>
            <c:dLbl>
              <c:idx val="6"/>
              <c:layout>
                <c:manualLayout>
                  <c:x val="1.3184961671412801E-2"/>
                  <c:y val="4.55810346893747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412-4DD5-9DB4-FBE78026C55B}"/>
                </c:ext>
              </c:extLst>
            </c:dLbl>
            <c:dLbl>
              <c:idx val="7"/>
              <c:layout>
                <c:manualLayout>
                  <c:x val="1.87062145882642E-2"/>
                  <c:y val="1.815323666457540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412-4DD5-9DB4-FBE78026C55B}"/>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type'!$A$15:$A$22</c:f>
              <c:strCache>
                <c:ptCount val="8"/>
                <c:pt idx="0">
                  <c:v>Lighting</c:v>
                </c:pt>
                <c:pt idx="1">
                  <c:v>Fans/desk heaters</c:v>
                </c:pt>
                <c:pt idx="2">
                  <c:v>El. Heating / cooling</c:v>
                </c:pt>
                <c:pt idx="3">
                  <c:v>Office type appliances</c:v>
                </c:pt>
                <c:pt idx="4">
                  <c:v>Kitchen appliances</c:v>
                </c:pt>
                <c:pt idx="5">
                  <c:v>Hot water</c:v>
                </c:pt>
                <c:pt idx="6">
                  <c:v>IT</c:v>
                </c:pt>
                <c:pt idx="7">
                  <c:v>Various</c:v>
                </c:pt>
              </c:strCache>
            </c:strRef>
          </c:cat>
          <c:val>
            <c:numRef>
              <c:f>'Summary table, by type'!$B$15:$B$22</c:f>
              <c:numCache>
                <c:formatCode>#,##0.000</c:formatCode>
                <c:ptCount val="8"/>
              </c:numCache>
            </c:numRef>
          </c:val>
          <c:extLst>
            <c:ext xmlns:c16="http://schemas.microsoft.com/office/drawing/2014/chart" uri="{C3380CC4-5D6E-409C-BE32-E72D297353CC}">
              <c16:uniqueId val="{00000008-F412-4DD5-9DB4-FBE78026C55B}"/>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GHG emissions (kg CO2e) by type</a:t>
            </a:r>
          </a:p>
        </c:rich>
      </c:tx>
      <c:layout>
        <c:manualLayout>
          <c:xMode val="edge"/>
          <c:yMode val="edge"/>
          <c:x val="3.0263035088629001E-2"/>
          <c:y val="3.5842283791300798E-2"/>
        </c:manualLayout>
      </c:layout>
      <c:overlay val="0"/>
    </c:title>
    <c:autoTitleDeleted val="0"/>
    <c:plotArea>
      <c:layout>
        <c:manualLayout>
          <c:layoutTarget val="inner"/>
          <c:xMode val="edge"/>
          <c:yMode val="edge"/>
          <c:x val="0.29759014383816956"/>
          <c:y val="0.17950834492678833"/>
          <c:w val="0.40091521502711136"/>
          <c:h val="0.72440480373153249"/>
        </c:manualLayout>
      </c:layout>
      <c:pieChart>
        <c:varyColors val="1"/>
        <c:ser>
          <c:idx val="0"/>
          <c:order val="0"/>
          <c:tx>
            <c:strRef>
              <c:f>'Summary table, by type'!$F$14</c:f>
              <c:strCache>
                <c:ptCount val="1"/>
                <c:pt idx="0">
                  <c:v>GHG emissions (kg CO2e)</c:v>
                </c:pt>
              </c:strCache>
            </c:strRef>
          </c:tx>
          <c:dLbls>
            <c:dLbl>
              <c:idx val="0"/>
              <c:layout>
                <c:manualLayout>
                  <c:x val="-0.39248582946165406"/>
                  <c:y val="0.7241873309760360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2C4-4BF2-AEE8-71F613EEAA74}"/>
                </c:ext>
              </c:extLst>
            </c:dLbl>
            <c:dLbl>
              <c:idx val="1"/>
              <c:layout>
                <c:manualLayout>
                  <c:x val="-0.3818045291922697"/>
                  <c:y val="0.526868717280140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2C4-4BF2-AEE8-71F613EEAA74}"/>
                </c:ext>
              </c:extLst>
            </c:dLbl>
            <c:dLbl>
              <c:idx val="2"/>
              <c:layout>
                <c:manualLayout>
                  <c:x val="-0.34201942180360689"/>
                  <c:y val="0.364630431021002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2C4-4BF2-AEE8-71F613EEAA74}"/>
                </c:ext>
              </c:extLst>
            </c:dLbl>
            <c:dLbl>
              <c:idx val="3"/>
              <c:layout>
                <c:manualLayout>
                  <c:x val="-0.30852184472548549"/>
                  <c:y val="5.99644322336284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2C4-4BF2-AEE8-71F613EEAA74}"/>
                </c:ext>
              </c:extLst>
            </c:dLbl>
            <c:dLbl>
              <c:idx val="4"/>
              <c:layout>
                <c:manualLayout>
                  <c:x val="-0.3613592956810121"/>
                  <c:y val="0.218580672254670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2C4-4BF2-AEE8-71F613EEAA74}"/>
                </c:ext>
              </c:extLst>
            </c:dLbl>
            <c:dLbl>
              <c:idx val="5"/>
              <c:layout>
                <c:manualLayout>
                  <c:x val="0.37311690357885352"/>
                  <c:y val="0.142669071180249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2C4-4BF2-AEE8-71F613EEAA74}"/>
                </c:ext>
              </c:extLst>
            </c:dLbl>
            <c:dLbl>
              <c:idx val="6"/>
              <c:layout>
                <c:manualLayout>
                  <c:x val="0.37649800363534353"/>
                  <c:y val="0.310608309903398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2C4-4BF2-AEE8-71F613EEAA74}"/>
                </c:ext>
              </c:extLst>
            </c:dLbl>
            <c:dLbl>
              <c:idx val="7"/>
              <c:layout>
                <c:manualLayout>
                  <c:x val="0.30824807953178618"/>
                  <c:y val="3.273506569038157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2C4-4BF2-AEE8-71F613EEAA74}"/>
                </c:ext>
              </c:extLst>
            </c:dLbl>
            <c:dLbl>
              <c:idx val="8"/>
              <c:layout>
                <c:manualLayout>
                  <c:x val="0.35456450813340867"/>
                  <c:y val="0.5927518524762592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2C4-4BF2-AEE8-71F613EEAA74}"/>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type'!$A$15:$A$23</c:f>
              <c:strCache>
                <c:ptCount val="9"/>
                <c:pt idx="0">
                  <c:v>Lighting</c:v>
                </c:pt>
                <c:pt idx="1">
                  <c:v>Fans/desk heaters</c:v>
                </c:pt>
                <c:pt idx="2">
                  <c:v>El. Heating / cooling</c:v>
                </c:pt>
                <c:pt idx="3">
                  <c:v>Office type appliances</c:v>
                </c:pt>
                <c:pt idx="4">
                  <c:v>Kitchen appliances</c:v>
                </c:pt>
                <c:pt idx="5">
                  <c:v>Hot water</c:v>
                </c:pt>
                <c:pt idx="6">
                  <c:v>IT</c:v>
                </c:pt>
                <c:pt idx="7">
                  <c:v>Various</c:v>
                </c:pt>
                <c:pt idx="8">
                  <c:v>Natural gas</c:v>
                </c:pt>
              </c:strCache>
            </c:strRef>
          </c:cat>
          <c:val>
            <c:numRef>
              <c:f>'Summary table, by type'!$F$15:$F$23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42C4-4BF2-AEE8-71F613EEAA74}"/>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9979515988385797E-2"/>
          <c:y val="3.4682070401265197E-2"/>
        </c:manualLayout>
      </c:layout>
      <c:overlay val="0"/>
      <c:txPr>
        <a:bodyPr lIns="2">
          <a:spAutoFit/>
        </a:bodyPr>
        <a:lstStyle/>
        <a:p>
          <a:pPr>
            <a:defRPr sz="1000"/>
          </a:pPr>
          <a:endParaRPr lang="en-US"/>
        </a:p>
      </c:txPr>
    </c:title>
    <c:autoTitleDeleted val="0"/>
    <c:plotArea>
      <c:layout>
        <c:manualLayout>
          <c:layoutTarget val="inner"/>
          <c:xMode val="edge"/>
          <c:yMode val="edge"/>
          <c:x val="0.29754695863819303"/>
          <c:y val="2.6131711155095001E-2"/>
          <c:w val="0.37972244792201099"/>
          <c:h val="0.69725495812511695"/>
        </c:manualLayout>
      </c:layout>
      <c:pieChart>
        <c:varyColors val="1"/>
        <c:ser>
          <c:idx val="1"/>
          <c:order val="1"/>
          <c:tx>
            <c:strRef>
              <c:f>'Summary table, by building'!$B$14</c:f>
              <c:strCache>
                <c:ptCount val="1"/>
                <c:pt idx="0">
                  <c:v>Consumption</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building'!$A$15:$A$20</c:f>
              <c:strCache>
                <c:ptCount val="6"/>
                <c:pt idx="0">
                  <c:v>Electricity, Office</c:v>
                </c:pt>
                <c:pt idx="1">
                  <c:v>Electricity, server room</c:v>
                </c:pt>
                <c:pt idx="2">
                  <c:v>Electricity, XX building</c:v>
                </c:pt>
                <c:pt idx="3">
                  <c:v>Electricity, kitchen</c:v>
                </c:pt>
                <c:pt idx="4">
                  <c:v>Electricity, library</c:v>
                </c:pt>
                <c:pt idx="5">
                  <c:v>Electricity, outside</c:v>
                </c:pt>
              </c:strCache>
            </c:strRef>
          </c:cat>
          <c:val>
            <c:numRef>
              <c:f>'Summary table, by building'!$B$15:$B$20</c:f>
              <c:numCache>
                <c:formatCode>#,##0</c:formatCode>
                <c:ptCount val="6"/>
              </c:numCache>
            </c:numRef>
          </c:val>
          <c:extLst>
            <c:ext xmlns:c16="http://schemas.microsoft.com/office/drawing/2014/chart" uri="{C3380CC4-5D6E-409C-BE32-E72D297353CC}">
              <c16:uniqueId val="{00000000-10A6-4D3F-A120-9ADED915906A}"/>
            </c:ext>
          </c:extLst>
        </c:ser>
        <c:ser>
          <c:idx val="0"/>
          <c:order val="0"/>
          <c:tx>
            <c:strRef>
              <c:f>'Summary table, by building'!$F$14</c:f>
              <c:strCache>
                <c:ptCount val="1"/>
                <c:pt idx="0">
                  <c:v>GHG emissions (kg CO2e)</c:v>
                </c:pt>
              </c:strCache>
            </c:strRef>
          </c:tx>
          <c:dLbls>
            <c:dLbl>
              <c:idx val="0"/>
              <c:layout>
                <c:manualLayout>
                  <c:x val="0.35454068600195981"/>
                  <c:y val="0.136297266441658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A6-4D3F-A120-9ADED915906A}"/>
                </c:ext>
              </c:extLst>
            </c:dLbl>
            <c:dLbl>
              <c:idx val="1"/>
              <c:layout>
                <c:manualLayout>
                  <c:x val="0.3538830237375819"/>
                  <c:y val="4.841711801723837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0A6-4D3F-A120-9ADED915906A}"/>
                </c:ext>
              </c:extLst>
            </c:dLbl>
            <c:dLbl>
              <c:idx val="2"/>
              <c:layout>
                <c:manualLayout>
                  <c:x val="0.38351892952610933"/>
                  <c:y val="0.532588298189622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0A6-4D3F-A120-9ADED915906A}"/>
                </c:ext>
              </c:extLst>
            </c:dLbl>
            <c:dLbl>
              <c:idx val="3"/>
              <c:layout>
                <c:manualLayout>
                  <c:x val="0.37525873884803213"/>
                  <c:y val="0.417132093686976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0A6-4D3F-A120-9ADED915906A}"/>
                </c:ext>
              </c:extLst>
            </c:dLbl>
            <c:dLbl>
              <c:idx val="4"/>
              <c:layout>
                <c:manualLayout>
                  <c:x val="0.36669796539119992"/>
                  <c:y val="0.2234636216180232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A6-4D3F-A120-9ADED915906A}"/>
                </c:ext>
              </c:extLst>
            </c:dLbl>
            <c:dLbl>
              <c:idx val="5"/>
              <c:layout>
                <c:manualLayout>
                  <c:x val="0.36962868977201546"/>
                  <c:y val="0.314496308011464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0A6-4D3F-A120-9ADED915906A}"/>
                </c:ext>
              </c:extLst>
            </c:dLbl>
            <c:dLbl>
              <c:idx val="6"/>
              <c:layout>
                <c:manualLayout>
                  <c:x val="0.36540547635773513"/>
                  <c:y val="0.648376765531234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0A6-4D3F-A120-9ADED915906A}"/>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building'!$A$15:$A$21</c:f>
              <c:strCache>
                <c:ptCount val="7"/>
                <c:pt idx="0">
                  <c:v>Electricity, Office</c:v>
                </c:pt>
                <c:pt idx="1">
                  <c:v>Electricity, server room</c:v>
                </c:pt>
                <c:pt idx="2">
                  <c:v>Electricity, XX building</c:v>
                </c:pt>
                <c:pt idx="3">
                  <c:v>Electricity, kitchen</c:v>
                </c:pt>
                <c:pt idx="4">
                  <c:v>Electricity, library</c:v>
                </c:pt>
                <c:pt idx="5">
                  <c:v>Electricity, outside</c:v>
                </c:pt>
                <c:pt idx="6">
                  <c:v>Natural gas</c:v>
                </c:pt>
              </c:strCache>
            </c:strRef>
          </c:cat>
          <c:val>
            <c:numRef>
              <c:f>'Summary table, by building'!$F$15:$F$21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10A6-4D3F-A120-9ADED915906A}"/>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9979515988385797E-2"/>
          <c:y val="3.4682070401265197E-2"/>
        </c:manualLayout>
      </c:layout>
      <c:overlay val="0"/>
      <c:txPr>
        <a:bodyPr lIns="2">
          <a:spAutoFit/>
        </a:bodyPr>
        <a:lstStyle/>
        <a:p>
          <a:pPr>
            <a:defRPr sz="1000"/>
          </a:pPr>
          <a:endParaRPr lang="en-US"/>
        </a:p>
      </c:txPr>
    </c:title>
    <c:autoTitleDeleted val="0"/>
    <c:plotArea>
      <c:layout>
        <c:manualLayout>
          <c:layoutTarget val="inner"/>
          <c:xMode val="edge"/>
          <c:yMode val="edge"/>
          <c:x val="0.29754695863819303"/>
          <c:y val="2.6131711155095001E-2"/>
          <c:w val="0.37972244792201099"/>
          <c:h val="0.69725495812511695"/>
        </c:manualLayout>
      </c:layout>
      <c:pieChart>
        <c:varyColors val="1"/>
        <c:ser>
          <c:idx val="0"/>
          <c:order val="0"/>
          <c:tx>
            <c:strRef>
              <c:f>'Summary table, by building'!$F$14</c:f>
              <c:strCache>
                <c:ptCount val="1"/>
                <c:pt idx="0">
                  <c:v>GHG emissions (kg CO2e)</c:v>
                </c:pt>
              </c:strCache>
            </c:strRef>
          </c:tx>
          <c:dLbls>
            <c:dLbl>
              <c:idx val="0"/>
              <c:layout>
                <c:manualLayout>
                  <c:x val="0.35454068600195981"/>
                  <c:y val="0.136297266441658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463-41B5-8F2E-29E2F79AD9E7}"/>
                </c:ext>
              </c:extLst>
            </c:dLbl>
            <c:dLbl>
              <c:idx val="1"/>
              <c:layout>
                <c:manualLayout>
                  <c:x val="0.3538830237375819"/>
                  <c:y val="4.841711801723837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463-41B5-8F2E-29E2F79AD9E7}"/>
                </c:ext>
              </c:extLst>
            </c:dLbl>
            <c:dLbl>
              <c:idx val="2"/>
              <c:layout>
                <c:manualLayout>
                  <c:x val="0.38351892952610933"/>
                  <c:y val="0.532588298189622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463-41B5-8F2E-29E2F79AD9E7}"/>
                </c:ext>
              </c:extLst>
            </c:dLbl>
            <c:dLbl>
              <c:idx val="3"/>
              <c:layout>
                <c:manualLayout>
                  <c:x val="0.37525873884803213"/>
                  <c:y val="0.417132093686976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463-41B5-8F2E-29E2F79AD9E7}"/>
                </c:ext>
              </c:extLst>
            </c:dLbl>
            <c:dLbl>
              <c:idx val="4"/>
              <c:layout>
                <c:manualLayout>
                  <c:x val="0.36669796539119992"/>
                  <c:y val="0.2234636216180232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463-41B5-8F2E-29E2F79AD9E7}"/>
                </c:ext>
              </c:extLst>
            </c:dLbl>
            <c:dLbl>
              <c:idx val="5"/>
              <c:layout>
                <c:manualLayout>
                  <c:x val="0.36962868977201546"/>
                  <c:y val="0.314496308011464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463-41B5-8F2E-29E2F79AD9E7}"/>
                </c:ext>
              </c:extLst>
            </c:dLbl>
            <c:dLbl>
              <c:idx val="6"/>
              <c:layout>
                <c:manualLayout>
                  <c:x val="0.36540547635773513"/>
                  <c:y val="0.648376765531234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463-41B5-8F2E-29E2F79AD9E7}"/>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building'!$A$15:$A$21</c:f>
              <c:strCache>
                <c:ptCount val="7"/>
                <c:pt idx="0">
                  <c:v>Electricity, Office</c:v>
                </c:pt>
                <c:pt idx="1">
                  <c:v>Electricity, server room</c:v>
                </c:pt>
                <c:pt idx="2">
                  <c:v>Electricity, XX building</c:v>
                </c:pt>
                <c:pt idx="3">
                  <c:v>Electricity, kitchen</c:v>
                </c:pt>
                <c:pt idx="4">
                  <c:v>Electricity, library</c:v>
                </c:pt>
                <c:pt idx="5">
                  <c:v>Electricity, outside</c:v>
                </c:pt>
                <c:pt idx="6">
                  <c:v>Natural gas</c:v>
                </c:pt>
              </c:strCache>
            </c:strRef>
          </c:cat>
          <c:val>
            <c:numRef>
              <c:f>'Summary table, by building'!$F$15:$F$21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6463-41B5-8F2E-29E2F79AD9E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5" Type="http://schemas.microsoft.com/office/2007/relationships/hdphoto" Target="../media/hdphoto1.wdp"/><Relationship Id="rId4"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 Id="rId5" Type="http://schemas.microsoft.com/office/2007/relationships/hdphoto" Target="../media/hdphoto1.wdp"/><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158794</xdr:colOff>
      <xdr:row>1</xdr:row>
      <xdr:rowOff>85147</xdr:rowOff>
    </xdr:from>
    <xdr:to>
      <xdr:col>10</xdr:col>
      <xdr:colOff>524708</xdr:colOff>
      <xdr:row>2</xdr:row>
      <xdr:rowOff>117242</xdr:rowOff>
    </xdr:to>
    <xdr:pic>
      <xdr:nvPicPr>
        <xdr:cNvPr id="5" name="Picture 4">
          <a:extLst>
            <a:ext uri="{FF2B5EF4-FFF2-40B4-BE49-F238E27FC236}">
              <a16:creationId xmlns:a16="http://schemas.microsoft.com/office/drawing/2014/main" id="{283A01F9-53FE-4A58-BD9C-DA6038407F52}"/>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1">
          <a:duotone>
            <a:prstClr val="black"/>
            <a:schemeClr val="tx2">
              <a:tint val="45000"/>
              <a:satMod val="400000"/>
            </a:schemeClr>
          </a:duotone>
          <a:alphaModFix/>
          <a:extLst>
            <a:ext uri="{BEBA8EAE-BF5A-486C-A8C5-ECC9F3942E4B}">
              <a14:imgProps xmlns:a14="http://schemas.microsoft.com/office/drawing/2010/main">
                <a14:imgLayer r:embed="rId2">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121569" y="361372"/>
          <a:ext cx="365914" cy="346420"/>
        </a:xfrm>
        <a:prstGeom prst="rect">
          <a:avLst/>
        </a:prstGeom>
      </xdr:spPr>
    </xdr:pic>
    <xdr:clientData/>
  </xdr:twoCellAnchor>
  <xdr:twoCellAnchor editAs="oneCell">
    <xdr:from>
      <xdr:col>0</xdr:col>
      <xdr:colOff>44450</xdr:colOff>
      <xdr:row>0</xdr:row>
      <xdr:rowOff>44450</xdr:rowOff>
    </xdr:from>
    <xdr:to>
      <xdr:col>2</xdr:col>
      <xdr:colOff>552730</xdr:colOff>
      <xdr:row>3</xdr:row>
      <xdr:rowOff>130690</xdr:rowOff>
    </xdr:to>
    <xdr:pic>
      <xdr:nvPicPr>
        <xdr:cNvPr id="7" name="Picture 6" descr="A blue text on a black background&#10;&#10;Description automatically generated">
          <a:extLst>
            <a:ext uri="{FF2B5EF4-FFF2-40B4-BE49-F238E27FC236}">
              <a16:creationId xmlns:a16="http://schemas.microsoft.com/office/drawing/2014/main" id="{3A9585FA-2432-4A51-9230-05E7BA185E9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450" y="44450"/>
          <a:ext cx="1727480" cy="7910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0</xdr:col>
      <xdr:colOff>1543050</xdr:colOff>
      <xdr:row>3</xdr:row>
      <xdr:rowOff>107569</xdr:rowOff>
    </xdr:to>
    <xdr:pic>
      <xdr:nvPicPr>
        <xdr:cNvPr id="8" name="Picture 7" descr="A blue text on a black background&#10;&#10;Description automatically generated">
          <a:extLst>
            <a:ext uri="{FF2B5EF4-FFF2-40B4-BE49-F238E27FC236}">
              <a16:creationId xmlns:a16="http://schemas.microsoft.com/office/drawing/2014/main" id="{A59CB0C8-E6A3-4244-8FA8-9D5F2BCDFE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57150"/>
          <a:ext cx="1466850" cy="752094"/>
        </a:xfrm>
        <a:prstGeom prst="rect">
          <a:avLst/>
        </a:prstGeom>
      </xdr:spPr>
    </xdr:pic>
    <xdr:clientData/>
  </xdr:twoCellAnchor>
  <xdr:twoCellAnchor editAs="oneCell">
    <xdr:from>
      <xdr:col>6</xdr:col>
      <xdr:colOff>561228</xdr:colOff>
      <xdr:row>1</xdr:row>
      <xdr:rowOff>56963</xdr:rowOff>
    </xdr:from>
    <xdr:to>
      <xdr:col>6</xdr:col>
      <xdr:colOff>962067</xdr:colOff>
      <xdr:row>2</xdr:row>
      <xdr:rowOff>92980</xdr:rowOff>
    </xdr:to>
    <xdr:pic>
      <xdr:nvPicPr>
        <xdr:cNvPr id="9" name="Picture 8">
          <a:extLst>
            <a:ext uri="{FF2B5EF4-FFF2-40B4-BE49-F238E27FC236}">
              <a16:creationId xmlns:a16="http://schemas.microsoft.com/office/drawing/2014/main" id="{DB761146-359F-49A7-B968-192E328DB076}"/>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828803" y="314138"/>
          <a:ext cx="397664" cy="3503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1530350</xdr:colOff>
      <xdr:row>3</xdr:row>
      <xdr:rowOff>107569</xdr:rowOff>
    </xdr:to>
    <xdr:pic>
      <xdr:nvPicPr>
        <xdr:cNvPr id="6" name="Picture 5" descr="A blue text on a black background&#10;&#10;Description automatically generated">
          <a:extLst>
            <a:ext uri="{FF2B5EF4-FFF2-40B4-BE49-F238E27FC236}">
              <a16:creationId xmlns:a16="http://schemas.microsoft.com/office/drawing/2014/main" id="{A45D3954-1459-44FE-B614-A056AB8651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57150"/>
          <a:ext cx="1466850" cy="752094"/>
        </a:xfrm>
        <a:prstGeom prst="rect">
          <a:avLst/>
        </a:prstGeom>
      </xdr:spPr>
    </xdr:pic>
    <xdr:clientData/>
  </xdr:twoCellAnchor>
  <xdr:twoCellAnchor editAs="oneCell">
    <xdr:from>
      <xdr:col>7</xdr:col>
      <xdr:colOff>570753</xdr:colOff>
      <xdr:row>1</xdr:row>
      <xdr:rowOff>56963</xdr:rowOff>
    </xdr:from>
    <xdr:to>
      <xdr:col>7</xdr:col>
      <xdr:colOff>968417</xdr:colOff>
      <xdr:row>2</xdr:row>
      <xdr:rowOff>96155</xdr:rowOff>
    </xdr:to>
    <xdr:pic>
      <xdr:nvPicPr>
        <xdr:cNvPr id="7" name="Picture 6">
          <a:extLst>
            <a:ext uri="{FF2B5EF4-FFF2-40B4-BE49-F238E27FC236}">
              <a16:creationId xmlns:a16="http://schemas.microsoft.com/office/drawing/2014/main" id="{B5A1B7B0-EA22-4A0D-BB14-B25CDC1E2B3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33703" y="314138"/>
          <a:ext cx="397664" cy="35351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43295</xdr:colOff>
      <xdr:row>0</xdr:row>
      <xdr:rowOff>69273</xdr:rowOff>
    </xdr:from>
    <xdr:to>
      <xdr:col>0</xdr:col>
      <xdr:colOff>1513320</xdr:colOff>
      <xdr:row>3</xdr:row>
      <xdr:rowOff>116806</xdr:rowOff>
    </xdr:to>
    <xdr:pic>
      <xdr:nvPicPr>
        <xdr:cNvPr id="6" name="Picture 5" descr="A blue text on a black background&#10;&#10;Description automatically generated">
          <a:extLst>
            <a:ext uri="{FF2B5EF4-FFF2-40B4-BE49-F238E27FC236}">
              <a16:creationId xmlns:a16="http://schemas.microsoft.com/office/drawing/2014/main" id="{EFC9DA2C-E376-4CE1-BBB2-C794B4C9F6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295" y="69273"/>
          <a:ext cx="1466850" cy="748919"/>
        </a:xfrm>
        <a:prstGeom prst="rect">
          <a:avLst/>
        </a:prstGeom>
      </xdr:spPr>
    </xdr:pic>
    <xdr:clientData/>
  </xdr:twoCellAnchor>
  <xdr:twoCellAnchor editAs="oneCell">
    <xdr:from>
      <xdr:col>7</xdr:col>
      <xdr:colOff>425280</xdr:colOff>
      <xdr:row>1</xdr:row>
      <xdr:rowOff>61004</xdr:rowOff>
    </xdr:from>
    <xdr:to>
      <xdr:col>7</xdr:col>
      <xdr:colOff>819769</xdr:colOff>
      <xdr:row>2</xdr:row>
      <xdr:rowOff>105969</xdr:rowOff>
    </xdr:to>
    <xdr:pic>
      <xdr:nvPicPr>
        <xdr:cNvPr id="7" name="Picture 6">
          <a:extLst>
            <a:ext uri="{FF2B5EF4-FFF2-40B4-BE49-F238E27FC236}">
              <a16:creationId xmlns:a16="http://schemas.microsoft.com/office/drawing/2014/main" id="{2878B9AC-DE24-4173-B526-9EFE1A2B6E14}"/>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205348" y="320777"/>
          <a:ext cx="394489" cy="35986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38102</xdr:colOff>
      <xdr:row>24</xdr:row>
      <xdr:rowOff>187325</xdr:rowOff>
    </xdr:from>
    <xdr:to>
      <xdr:col>5</xdr:col>
      <xdr:colOff>1047750</xdr:colOff>
      <xdr:row>40</xdr:row>
      <xdr:rowOff>152400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37882</xdr:colOff>
      <xdr:row>42</xdr:row>
      <xdr:rowOff>31312</xdr:rowOff>
    </xdr:from>
    <xdr:to>
      <xdr:col>5</xdr:col>
      <xdr:colOff>1051034</xdr:colOff>
      <xdr:row>57</xdr:row>
      <xdr:rowOff>98535</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0</xdr:row>
      <xdr:rowOff>57150</xdr:rowOff>
    </xdr:from>
    <xdr:to>
      <xdr:col>0</xdr:col>
      <xdr:colOff>1543050</xdr:colOff>
      <xdr:row>3</xdr:row>
      <xdr:rowOff>107569</xdr:rowOff>
    </xdr:to>
    <xdr:pic>
      <xdr:nvPicPr>
        <xdr:cNvPr id="8" name="Picture 7" descr="A blue text on a black background&#10;&#10;Description automatically generated">
          <a:extLst>
            <a:ext uri="{FF2B5EF4-FFF2-40B4-BE49-F238E27FC236}">
              <a16:creationId xmlns:a16="http://schemas.microsoft.com/office/drawing/2014/main" id="{F1DAEE2A-5717-4AF0-9A00-83F4BE9AA7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675" y="57150"/>
          <a:ext cx="1473200" cy="755269"/>
        </a:xfrm>
        <a:prstGeom prst="rect">
          <a:avLst/>
        </a:prstGeom>
      </xdr:spPr>
    </xdr:pic>
    <xdr:clientData/>
  </xdr:twoCellAnchor>
  <xdr:twoCellAnchor editAs="oneCell">
    <xdr:from>
      <xdr:col>5</xdr:col>
      <xdr:colOff>593077</xdr:colOff>
      <xdr:row>1</xdr:row>
      <xdr:rowOff>79835</xdr:rowOff>
    </xdr:from>
    <xdr:to>
      <xdr:col>5</xdr:col>
      <xdr:colOff>989208</xdr:colOff>
      <xdr:row>2</xdr:row>
      <xdr:rowOff>115851</xdr:rowOff>
    </xdr:to>
    <xdr:pic>
      <xdr:nvPicPr>
        <xdr:cNvPr id="9" name="Picture 8">
          <a:extLst>
            <a:ext uri="{FF2B5EF4-FFF2-40B4-BE49-F238E27FC236}">
              <a16:creationId xmlns:a16="http://schemas.microsoft.com/office/drawing/2014/main" id="{EA5BDB85-5654-48FC-88C0-CB1DF5BB7D11}"/>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4">
          <a:duotone>
            <a:prstClr val="black"/>
            <a:schemeClr val="tx2">
              <a:tint val="45000"/>
              <a:satMod val="400000"/>
            </a:schemeClr>
          </a:duotone>
          <a:alphaModFix/>
          <a:extLst>
            <a:ext uri="{BEBA8EAE-BF5A-486C-A8C5-ECC9F3942E4B}">
              <a14:imgProps xmlns:a14="http://schemas.microsoft.com/office/drawing/2010/main">
                <a14:imgLayer r:embed="rId5">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6774474" y="336025"/>
          <a:ext cx="396131" cy="35132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47625</xdr:colOff>
      <xdr:row>22</xdr:row>
      <xdr:rowOff>95251</xdr:rowOff>
    </xdr:from>
    <xdr:to>
      <xdr:col>5</xdr:col>
      <xdr:colOff>1066800</xdr:colOff>
      <xdr:row>36</xdr:row>
      <xdr:rowOff>152400</xdr:rowOff>
    </xdr:to>
    <xdr:graphicFrame macro="">
      <xdr:nvGraphicFramePr>
        <xdr:cNvPr id="2" name="Chart 1" descr="hhhh" title="Electricity Consumption, kWh">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44451</xdr:colOff>
      <xdr:row>37</xdr:row>
      <xdr:rowOff>9525</xdr:rowOff>
    </xdr:from>
    <xdr:to>
      <xdr:col>5</xdr:col>
      <xdr:colOff>1057275</xdr:colOff>
      <xdr:row>51</xdr:row>
      <xdr:rowOff>101600</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85725</xdr:colOff>
      <xdr:row>0</xdr:row>
      <xdr:rowOff>47625</xdr:rowOff>
    </xdr:from>
    <xdr:to>
      <xdr:col>0</xdr:col>
      <xdr:colOff>1571625</xdr:colOff>
      <xdr:row>3</xdr:row>
      <xdr:rowOff>96073</xdr:rowOff>
    </xdr:to>
    <xdr:pic>
      <xdr:nvPicPr>
        <xdr:cNvPr id="8" name="Picture 7" descr="A blue text on a black background&#10;&#10;Description automatically generated">
          <a:extLst>
            <a:ext uri="{FF2B5EF4-FFF2-40B4-BE49-F238E27FC236}">
              <a16:creationId xmlns:a16="http://schemas.microsoft.com/office/drawing/2014/main" id="{5DB27C37-5636-4BEE-A91C-02169583E74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725" y="47625"/>
          <a:ext cx="1482725" cy="753298"/>
        </a:xfrm>
        <a:prstGeom prst="rect">
          <a:avLst/>
        </a:prstGeom>
      </xdr:spPr>
    </xdr:pic>
    <xdr:clientData/>
  </xdr:twoCellAnchor>
  <xdr:twoCellAnchor editAs="oneCell">
    <xdr:from>
      <xdr:col>5</xdr:col>
      <xdr:colOff>599099</xdr:colOff>
      <xdr:row>1</xdr:row>
      <xdr:rowOff>75675</xdr:rowOff>
    </xdr:from>
    <xdr:to>
      <xdr:col>5</xdr:col>
      <xdr:colOff>988880</xdr:colOff>
      <xdr:row>2</xdr:row>
      <xdr:rowOff>112677</xdr:rowOff>
    </xdr:to>
    <xdr:pic>
      <xdr:nvPicPr>
        <xdr:cNvPr id="9" name="Picture 8">
          <a:extLst>
            <a:ext uri="{FF2B5EF4-FFF2-40B4-BE49-F238E27FC236}">
              <a16:creationId xmlns:a16="http://schemas.microsoft.com/office/drawing/2014/main" id="{18CC3C9B-B6E1-4287-A0AD-91D9621313E4}"/>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4">
          <a:duotone>
            <a:prstClr val="black"/>
            <a:schemeClr val="tx2">
              <a:tint val="45000"/>
              <a:satMod val="400000"/>
            </a:schemeClr>
          </a:duotone>
          <a:alphaModFix/>
          <a:extLst>
            <a:ext uri="{BEBA8EAE-BF5A-486C-A8C5-ECC9F3942E4B}">
              <a14:imgProps xmlns:a14="http://schemas.microsoft.com/office/drawing/2010/main">
                <a14:imgLayer r:embed="rId5">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6771299" y="332850"/>
          <a:ext cx="389781" cy="351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1520825</xdr:colOff>
      <xdr:row>3</xdr:row>
      <xdr:rowOff>105598</xdr:rowOff>
    </xdr:to>
    <xdr:pic>
      <xdr:nvPicPr>
        <xdr:cNvPr id="8" name="Picture 7" descr="A blue text on a black background&#10;&#10;Description automatically generated">
          <a:extLst>
            <a:ext uri="{FF2B5EF4-FFF2-40B4-BE49-F238E27FC236}">
              <a16:creationId xmlns:a16="http://schemas.microsoft.com/office/drawing/2014/main" id="{2920A0F7-4517-46F8-989B-602DCBAB48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57150"/>
          <a:ext cx="1482725" cy="750123"/>
        </a:xfrm>
        <a:prstGeom prst="rect">
          <a:avLst/>
        </a:prstGeom>
      </xdr:spPr>
    </xdr:pic>
    <xdr:clientData/>
  </xdr:twoCellAnchor>
  <xdr:twoCellAnchor editAs="oneCell">
    <xdr:from>
      <xdr:col>7</xdr:col>
      <xdr:colOff>599099</xdr:colOff>
      <xdr:row>1</xdr:row>
      <xdr:rowOff>66150</xdr:rowOff>
    </xdr:from>
    <xdr:to>
      <xdr:col>7</xdr:col>
      <xdr:colOff>982530</xdr:colOff>
      <xdr:row>2</xdr:row>
      <xdr:rowOff>106327</xdr:rowOff>
    </xdr:to>
    <xdr:pic>
      <xdr:nvPicPr>
        <xdr:cNvPr id="9" name="Picture 8">
          <a:extLst>
            <a:ext uri="{FF2B5EF4-FFF2-40B4-BE49-F238E27FC236}">
              <a16:creationId xmlns:a16="http://schemas.microsoft.com/office/drawing/2014/main" id="{B435FD90-B372-4FA6-9763-2605017CED25}"/>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62049" y="323325"/>
          <a:ext cx="380256" cy="351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0</xdr:col>
      <xdr:colOff>1771930</xdr:colOff>
      <xdr:row>3</xdr:row>
      <xdr:rowOff>130690</xdr:rowOff>
    </xdr:to>
    <xdr:pic>
      <xdr:nvPicPr>
        <xdr:cNvPr id="7" name="Picture 6" descr="A blue text on a black background&#10;&#10;Description automatically generated">
          <a:extLst>
            <a:ext uri="{FF2B5EF4-FFF2-40B4-BE49-F238E27FC236}">
              <a16:creationId xmlns:a16="http://schemas.microsoft.com/office/drawing/2014/main" id="{22B31182-8C31-40F6-A678-EAEFEDB912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625"/>
          <a:ext cx="1724305" cy="787915"/>
        </a:xfrm>
        <a:prstGeom prst="rect">
          <a:avLst/>
        </a:prstGeom>
      </xdr:spPr>
    </xdr:pic>
    <xdr:clientData/>
  </xdr:twoCellAnchor>
  <xdr:twoCellAnchor editAs="oneCell">
    <xdr:from>
      <xdr:col>5</xdr:col>
      <xdr:colOff>3035300</xdr:colOff>
      <xdr:row>1</xdr:row>
      <xdr:rowOff>76200</xdr:rowOff>
    </xdr:from>
    <xdr:to>
      <xdr:col>5</xdr:col>
      <xdr:colOff>3410739</xdr:colOff>
      <xdr:row>2</xdr:row>
      <xdr:rowOff>102692</xdr:rowOff>
    </xdr:to>
    <xdr:pic>
      <xdr:nvPicPr>
        <xdr:cNvPr id="8" name="Picture 7">
          <a:extLst>
            <a:ext uri="{FF2B5EF4-FFF2-40B4-BE49-F238E27FC236}">
              <a16:creationId xmlns:a16="http://schemas.microsoft.com/office/drawing/2014/main" id="{AF68BA63-983F-4FBC-B1A1-C09290867748}"/>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0579100" y="333375"/>
          <a:ext cx="375439" cy="3408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53975</xdr:colOff>
      <xdr:row>0</xdr:row>
      <xdr:rowOff>57151</xdr:rowOff>
    </xdr:from>
    <xdr:to>
      <xdr:col>0</xdr:col>
      <xdr:colOff>1619250</xdr:colOff>
      <xdr:row>3</xdr:row>
      <xdr:rowOff>112263</xdr:rowOff>
    </xdr:to>
    <xdr:pic>
      <xdr:nvPicPr>
        <xdr:cNvPr id="4" name="Picture 3" descr="A blue text on a black background&#10;&#10;Description automatically generated">
          <a:extLst>
            <a:ext uri="{FF2B5EF4-FFF2-40B4-BE49-F238E27FC236}">
              <a16:creationId xmlns:a16="http://schemas.microsoft.com/office/drawing/2014/main" id="{A08A2CE4-DBD3-42A3-9D2F-C2F10A10A7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 y="57151"/>
          <a:ext cx="1565275" cy="759962"/>
        </a:xfrm>
        <a:prstGeom prst="rect">
          <a:avLst/>
        </a:prstGeom>
      </xdr:spPr>
    </xdr:pic>
    <xdr:clientData/>
  </xdr:twoCellAnchor>
  <xdr:twoCellAnchor editAs="oneCell">
    <xdr:from>
      <xdr:col>5</xdr:col>
      <xdr:colOff>3044825</xdr:colOff>
      <xdr:row>1</xdr:row>
      <xdr:rowOff>85725</xdr:rowOff>
    </xdr:from>
    <xdr:to>
      <xdr:col>5</xdr:col>
      <xdr:colOff>3417089</xdr:colOff>
      <xdr:row>2</xdr:row>
      <xdr:rowOff>112217</xdr:rowOff>
    </xdr:to>
    <xdr:pic>
      <xdr:nvPicPr>
        <xdr:cNvPr id="6" name="Picture 5">
          <a:extLst>
            <a:ext uri="{FF2B5EF4-FFF2-40B4-BE49-F238E27FC236}">
              <a16:creationId xmlns:a16="http://schemas.microsoft.com/office/drawing/2014/main" id="{FFFA8BE2-0F1F-4F4A-9CE8-F5DE8E1B2694}"/>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160125" y="342900"/>
          <a:ext cx="375439" cy="3408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53975</xdr:colOff>
      <xdr:row>0</xdr:row>
      <xdr:rowOff>57152</xdr:rowOff>
    </xdr:from>
    <xdr:to>
      <xdr:col>0</xdr:col>
      <xdr:colOff>1524000</xdr:colOff>
      <xdr:row>3</xdr:row>
      <xdr:rowOff>107571</xdr:rowOff>
    </xdr:to>
    <xdr:pic>
      <xdr:nvPicPr>
        <xdr:cNvPr id="4" name="Picture 3" descr="A blue text on a black background&#10;&#10;Description automatically generated">
          <a:extLst>
            <a:ext uri="{FF2B5EF4-FFF2-40B4-BE49-F238E27FC236}">
              <a16:creationId xmlns:a16="http://schemas.microsoft.com/office/drawing/2014/main" id="{5A0AF501-09F8-4183-9F7B-BF3D99419F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 y="57152"/>
          <a:ext cx="1470025" cy="758444"/>
        </a:xfrm>
        <a:prstGeom prst="rect">
          <a:avLst/>
        </a:prstGeom>
      </xdr:spPr>
    </xdr:pic>
    <xdr:clientData/>
  </xdr:twoCellAnchor>
  <xdr:twoCellAnchor editAs="oneCell">
    <xdr:from>
      <xdr:col>5</xdr:col>
      <xdr:colOff>3044825</xdr:colOff>
      <xdr:row>1</xdr:row>
      <xdr:rowOff>76202</xdr:rowOff>
    </xdr:from>
    <xdr:to>
      <xdr:col>5</xdr:col>
      <xdr:colOff>3417089</xdr:colOff>
      <xdr:row>2</xdr:row>
      <xdr:rowOff>105869</xdr:rowOff>
    </xdr:to>
    <xdr:pic>
      <xdr:nvPicPr>
        <xdr:cNvPr id="6" name="Picture 5">
          <a:extLst>
            <a:ext uri="{FF2B5EF4-FFF2-40B4-BE49-F238E27FC236}">
              <a16:creationId xmlns:a16="http://schemas.microsoft.com/office/drawing/2014/main" id="{796A1991-1CD8-4A2A-BC1C-F1BBAEA96849}"/>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160125" y="333377"/>
          <a:ext cx="375439" cy="340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44450</xdr:colOff>
      <xdr:row>0</xdr:row>
      <xdr:rowOff>57150</xdr:rowOff>
    </xdr:from>
    <xdr:to>
      <xdr:col>0</xdr:col>
      <xdr:colOff>1514475</xdr:colOff>
      <xdr:row>3</xdr:row>
      <xdr:rowOff>104394</xdr:rowOff>
    </xdr:to>
    <xdr:pic>
      <xdr:nvPicPr>
        <xdr:cNvPr id="6" name="Picture 5" descr="A blue text on a black background&#10;&#10;Description automatically generated">
          <a:extLst>
            <a:ext uri="{FF2B5EF4-FFF2-40B4-BE49-F238E27FC236}">
              <a16:creationId xmlns:a16="http://schemas.microsoft.com/office/drawing/2014/main" id="{52E25367-0EEA-460F-9978-894559F27A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57150"/>
          <a:ext cx="1470025" cy="752094"/>
        </a:xfrm>
        <a:prstGeom prst="rect">
          <a:avLst/>
        </a:prstGeom>
      </xdr:spPr>
    </xdr:pic>
    <xdr:clientData/>
  </xdr:twoCellAnchor>
  <xdr:twoCellAnchor editAs="oneCell">
    <xdr:from>
      <xdr:col>7</xdr:col>
      <xdr:colOff>942975</xdr:colOff>
      <xdr:row>1</xdr:row>
      <xdr:rowOff>53975</xdr:rowOff>
    </xdr:from>
    <xdr:to>
      <xdr:col>7</xdr:col>
      <xdr:colOff>1324764</xdr:colOff>
      <xdr:row>2</xdr:row>
      <xdr:rowOff>77292</xdr:rowOff>
    </xdr:to>
    <xdr:pic>
      <xdr:nvPicPr>
        <xdr:cNvPr id="7" name="Picture 6">
          <a:extLst>
            <a:ext uri="{FF2B5EF4-FFF2-40B4-BE49-F238E27FC236}">
              <a16:creationId xmlns:a16="http://schemas.microsoft.com/office/drawing/2014/main" id="{A32C0879-4ED2-4421-87BF-88785CEC449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363325" y="311150"/>
          <a:ext cx="381789" cy="3376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44823</xdr:colOff>
      <xdr:row>0</xdr:row>
      <xdr:rowOff>56029</xdr:rowOff>
    </xdr:from>
    <xdr:to>
      <xdr:col>0</xdr:col>
      <xdr:colOff>1511673</xdr:colOff>
      <xdr:row>3</xdr:row>
      <xdr:rowOff>105327</xdr:rowOff>
    </xdr:to>
    <xdr:pic>
      <xdr:nvPicPr>
        <xdr:cNvPr id="6" name="Picture 5" descr="A blue text on a black background&#10;&#10;Description automatically generated">
          <a:extLst>
            <a:ext uri="{FF2B5EF4-FFF2-40B4-BE49-F238E27FC236}">
              <a16:creationId xmlns:a16="http://schemas.microsoft.com/office/drawing/2014/main" id="{F7148A27-8C71-4DF0-9B7F-D691014CBC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23" y="56029"/>
          <a:ext cx="1463675" cy="752094"/>
        </a:xfrm>
        <a:prstGeom prst="rect">
          <a:avLst/>
        </a:prstGeom>
      </xdr:spPr>
    </xdr:pic>
    <xdr:clientData/>
  </xdr:twoCellAnchor>
  <xdr:twoCellAnchor editAs="oneCell">
    <xdr:from>
      <xdr:col>7</xdr:col>
      <xdr:colOff>593351</xdr:colOff>
      <xdr:row>1</xdr:row>
      <xdr:rowOff>33057</xdr:rowOff>
    </xdr:from>
    <xdr:to>
      <xdr:col>7</xdr:col>
      <xdr:colOff>981490</xdr:colOff>
      <xdr:row>2</xdr:row>
      <xdr:rowOff>69634</xdr:rowOff>
    </xdr:to>
    <xdr:pic>
      <xdr:nvPicPr>
        <xdr:cNvPr id="7" name="Picture 6">
          <a:extLst>
            <a:ext uri="{FF2B5EF4-FFF2-40B4-BE49-F238E27FC236}">
              <a16:creationId xmlns:a16="http://schemas.microsoft.com/office/drawing/2014/main" id="{2D212AA7-AF49-4CC2-9555-D5C2D97EC776}"/>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75351" y="290792"/>
          <a:ext cx="391314" cy="3471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0</xdr:row>
      <xdr:rowOff>34925</xdr:rowOff>
    </xdr:from>
    <xdr:to>
      <xdr:col>0</xdr:col>
      <xdr:colOff>1520825</xdr:colOff>
      <xdr:row>3</xdr:row>
      <xdr:rowOff>88519</xdr:rowOff>
    </xdr:to>
    <xdr:pic>
      <xdr:nvPicPr>
        <xdr:cNvPr id="6" name="Picture 5" descr="A blue text on a black background&#10;&#10;Description automatically generated">
          <a:extLst>
            <a:ext uri="{FF2B5EF4-FFF2-40B4-BE49-F238E27FC236}">
              <a16:creationId xmlns:a16="http://schemas.microsoft.com/office/drawing/2014/main" id="{954324A5-66CB-44B3-B3C7-8CB85BE79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4925"/>
          <a:ext cx="1463675" cy="755269"/>
        </a:xfrm>
        <a:prstGeom prst="rect">
          <a:avLst/>
        </a:prstGeom>
      </xdr:spPr>
    </xdr:pic>
    <xdr:clientData/>
  </xdr:twoCellAnchor>
  <xdr:twoCellAnchor editAs="oneCell">
    <xdr:from>
      <xdr:col>7</xdr:col>
      <xdr:colOff>583453</xdr:colOff>
      <xdr:row>1</xdr:row>
      <xdr:rowOff>66488</xdr:rowOff>
    </xdr:from>
    <xdr:to>
      <xdr:col>7</xdr:col>
      <xdr:colOff>971592</xdr:colOff>
      <xdr:row>2</xdr:row>
      <xdr:rowOff>105680</xdr:rowOff>
    </xdr:to>
    <xdr:pic>
      <xdr:nvPicPr>
        <xdr:cNvPr id="7" name="Picture 6">
          <a:extLst>
            <a:ext uri="{FF2B5EF4-FFF2-40B4-BE49-F238E27FC236}">
              <a16:creationId xmlns:a16="http://schemas.microsoft.com/office/drawing/2014/main" id="{63FB6E38-4D9B-4A67-B3FB-D9B36561BFFB}"/>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46403" y="323663"/>
          <a:ext cx="388139" cy="350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0</xdr:row>
      <xdr:rowOff>47625</xdr:rowOff>
    </xdr:from>
    <xdr:to>
      <xdr:col>0</xdr:col>
      <xdr:colOff>1485900</xdr:colOff>
      <xdr:row>3</xdr:row>
      <xdr:rowOff>94869</xdr:rowOff>
    </xdr:to>
    <xdr:pic>
      <xdr:nvPicPr>
        <xdr:cNvPr id="6" name="Picture 5" descr="A blue text on a black background&#10;&#10;Description automatically generated">
          <a:extLst>
            <a:ext uri="{FF2B5EF4-FFF2-40B4-BE49-F238E27FC236}">
              <a16:creationId xmlns:a16="http://schemas.microsoft.com/office/drawing/2014/main" id="{A0A07AAA-5331-460E-B376-78A6FD72E9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75" y="47625"/>
          <a:ext cx="1470025" cy="752094"/>
        </a:xfrm>
        <a:prstGeom prst="rect">
          <a:avLst/>
        </a:prstGeom>
      </xdr:spPr>
    </xdr:pic>
    <xdr:clientData/>
  </xdr:twoCellAnchor>
  <xdr:twoCellAnchor editAs="oneCell">
    <xdr:from>
      <xdr:col>7</xdr:col>
      <xdr:colOff>592978</xdr:colOff>
      <xdr:row>1</xdr:row>
      <xdr:rowOff>69663</xdr:rowOff>
    </xdr:from>
    <xdr:to>
      <xdr:col>7</xdr:col>
      <xdr:colOff>987467</xdr:colOff>
      <xdr:row>2</xdr:row>
      <xdr:rowOff>105680</xdr:rowOff>
    </xdr:to>
    <xdr:pic>
      <xdr:nvPicPr>
        <xdr:cNvPr id="7" name="Picture 6">
          <a:extLst>
            <a:ext uri="{FF2B5EF4-FFF2-40B4-BE49-F238E27FC236}">
              <a16:creationId xmlns:a16="http://schemas.microsoft.com/office/drawing/2014/main" id="{95C678C7-CD18-4AA8-B8F9-69E8CFD4E88A}"/>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55928" y="326838"/>
          <a:ext cx="394489" cy="3503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
  <sheetViews>
    <sheetView zoomScaleNormal="100" workbookViewId="0">
      <selection activeCell="A10" sqref="A10:K10"/>
    </sheetView>
  </sheetViews>
  <sheetFormatPr baseColWidth="10" defaultColWidth="8.6640625" defaultRowHeight="14" x14ac:dyDescent="0.15"/>
  <cols>
    <col min="1" max="1" width="8.6640625" style="17" customWidth="1"/>
    <col min="2" max="9" width="8.6640625" style="17"/>
    <col min="10" max="10" width="21.1640625" style="17" customWidth="1"/>
    <col min="11" max="16384" width="8.6640625" style="17"/>
  </cols>
  <sheetData>
    <row r="1" spans="1:11" s="10" customFormat="1" ht="21" thickTop="1" x14ac:dyDescent="0.2">
      <c r="A1" s="8"/>
      <c r="B1" s="9"/>
      <c r="C1" s="9"/>
      <c r="D1" s="60" t="s">
        <v>302</v>
      </c>
      <c r="E1" s="61"/>
      <c r="F1" s="61"/>
      <c r="G1" s="61"/>
      <c r="H1" s="61"/>
      <c r="I1" s="61"/>
      <c r="J1" s="61"/>
      <c r="K1" s="62"/>
    </row>
    <row r="2" spans="1:11" s="12" customFormat="1" ht="25" x14ac:dyDescent="0.25">
      <c r="A2" s="11"/>
      <c r="B2" s="20"/>
      <c r="C2" s="20"/>
      <c r="D2" s="63" t="s">
        <v>337</v>
      </c>
      <c r="E2" s="64"/>
      <c r="F2" s="64"/>
      <c r="G2" s="64"/>
      <c r="H2" s="64"/>
      <c r="I2" s="64"/>
      <c r="J2" s="64"/>
      <c r="K2" s="65"/>
    </row>
    <row r="3" spans="1:11" s="14" customFormat="1" ht="11" x14ac:dyDescent="0.15">
      <c r="A3" s="13"/>
      <c r="B3" s="21"/>
      <c r="C3" s="21"/>
      <c r="D3" s="66"/>
      <c r="E3" s="67"/>
      <c r="F3" s="67"/>
      <c r="G3" s="67"/>
      <c r="H3" s="67"/>
      <c r="I3" s="67"/>
      <c r="J3" s="67"/>
      <c r="K3" s="68"/>
    </row>
    <row r="4" spans="1:11" s="14" customFormat="1" ht="12" thickBot="1" x14ac:dyDescent="0.2">
      <c r="A4" s="15"/>
      <c r="B4" s="16"/>
      <c r="C4" s="16"/>
      <c r="D4" s="69"/>
      <c r="E4" s="70"/>
      <c r="F4" s="70"/>
      <c r="G4" s="70"/>
      <c r="H4" s="70"/>
      <c r="I4" s="70"/>
      <c r="J4" s="71" t="s">
        <v>303</v>
      </c>
      <c r="K4" s="72" t="s">
        <v>304</v>
      </c>
    </row>
    <row r="5" spans="1:11" ht="15" thickTop="1" x14ac:dyDescent="0.15">
      <c r="A5" s="57"/>
      <c r="K5" s="58"/>
    </row>
    <row r="6" spans="1:11" ht="18" x14ac:dyDescent="0.2">
      <c r="A6" s="59" t="s">
        <v>299</v>
      </c>
      <c r="B6" s="18"/>
      <c r="C6" s="18"/>
      <c r="D6" s="18"/>
      <c r="E6" s="18"/>
      <c r="F6" s="18"/>
      <c r="G6" s="18"/>
      <c r="H6" s="18"/>
      <c r="I6" s="18"/>
      <c r="J6" s="18"/>
      <c r="K6" s="58"/>
    </row>
    <row r="7" spans="1:11" ht="58" customHeight="1" x14ac:dyDescent="0.2">
      <c r="A7" s="251" t="s">
        <v>305</v>
      </c>
      <c r="B7" s="252"/>
      <c r="C7" s="252"/>
      <c r="D7" s="252"/>
      <c r="E7" s="252"/>
      <c r="F7" s="252"/>
      <c r="G7" s="252"/>
      <c r="H7" s="252"/>
      <c r="I7" s="252"/>
      <c r="J7" s="252"/>
      <c r="K7" s="253"/>
    </row>
    <row r="8" spans="1:11" ht="69.5" customHeight="1" x14ac:dyDescent="0.2">
      <c r="A8" s="251" t="s">
        <v>298</v>
      </c>
      <c r="B8" s="252"/>
      <c r="C8" s="252"/>
      <c r="D8" s="252"/>
      <c r="E8" s="252"/>
      <c r="F8" s="252"/>
      <c r="G8" s="252"/>
      <c r="H8" s="252"/>
      <c r="I8" s="252"/>
      <c r="J8" s="252"/>
      <c r="K8" s="253"/>
    </row>
    <row r="9" spans="1:11" ht="52" customHeight="1" x14ac:dyDescent="0.2">
      <c r="A9" s="251" t="s">
        <v>301</v>
      </c>
      <c r="B9" s="252"/>
      <c r="C9" s="252"/>
      <c r="D9" s="252"/>
      <c r="E9" s="252"/>
      <c r="F9" s="252"/>
      <c r="G9" s="252"/>
      <c r="H9" s="252"/>
      <c r="I9" s="252"/>
      <c r="J9" s="252"/>
      <c r="K9" s="253"/>
    </row>
    <row r="10" spans="1:11" ht="83" customHeight="1" thickBot="1" x14ac:dyDescent="0.25">
      <c r="A10" s="254" t="s">
        <v>339</v>
      </c>
      <c r="B10" s="255"/>
      <c r="C10" s="255"/>
      <c r="D10" s="255"/>
      <c r="E10" s="255"/>
      <c r="F10" s="255"/>
      <c r="G10" s="255"/>
      <c r="H10" s="255"/>
      <c r="I10" s="255"/>
      <c r="J10" s="255"/>
      <c r="K10" s="256"/>
    </row>
    <row r="11" spans="1:11" ht="15" thickTop="1" x14ac:dyDescent="0.15">
      <c r="A11" s="19"/>
    </row>
  </sheetData>
  <mergeCells count="4">
    <mergeCell ref="A7:K7"/>
    <mergeCell ref="A9:K9"/>
    <mergeCell ref="A8:K8"/>
    <mergeCell ref="A10:K10"/>
  </mergeCells>
  <pageMargins left="0.70866141732283472" right="0.70866141732283472" top="0.74803149606299213" bottom="0.74803149606299213" header="0.31496062992125984" footer="0.31496062992125984"/>
  <pageSetup paperSize="9" fitToHeight="0" orientation="landscape" r:id="rId1"/>
  <headerFooter>
    <oddFooter>Page &amp;P&amp;R</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M46"/>
  <sheetViews>
    <sheetView zoomScaleNormal="100" zoomScalePageLayoutView="200" workbookViewId="0">
      <selection activeCell="B3" sqref="B3"/>
    </sheetView>
  </sheetViews>
  <sheetFormatPr baseColWidth="10" defaultColWidth="10.83203125" defaultRowHeight="14" x14ac:dyDescent="0.15"/>
  <cols>
    <col min="1" max="1" width="25.6640625" style="73" customWidth="1"/>
    <col min="2" max="4" width="15.6640625" style="18" customWidth="1"/>
    <col min="5" max="5" width="15.6640625" style="114" customWidth="1"/>
    <col min="6" max="7" width="15.6640625" style="18" customWidth="1"/>
    <col min="8" max="8" width="15.6640625" style="114" customWidth="1"/>
    <col min="9" max="16384" width="10.83203125" style="18"/>
  </cols>
  <sheetData>
    <row r="1" spans="1:117" s="10" customFormat="1" ht="21" thickTop="1" x14ac:dyDescent="0.2">
      <c r="A1" s="124"/>
      <c r="B1" s="43" t="s">
        <v>302</v>
      </c>
      <c r="C1" s="110"/>
      <c r="D1" s="44"/>
      <c r="E1" s="110"/>
      <c r="F1" s="44"/>
      <c r="G1" s="44"/>
      <c r="H1" s="120"/>
    </row>
    <row r="2" spans="1:117" s="12" customFormat="1" ht="25" x14ac:dyDescent="0.25">
      <c r="A2" s="125"/>
      <c r="B2" s="46" t="s">
        <v>338</v>
      </c>
      <c r="C2" s="111"/>
      <c r="D2" s="47"/>
      <c r="E2" s="111"/>
      <c r="F2" s="47"/>
      <c r="G2" s="47"/>
      <c r="H2" s="121"/>
    </row>
    <row r="3" spans="1:117" s="14" customFormat="1" ht="11" x14ac:dyDescent="0.15">
      <c r="A3" s="126"/>
      <c r="B3" s="49"/>
      <c r="C3" s="112"/>
      <c r="D3" s="50"/>
      <c r="E3" s="112"/>
      <c r="F3" s="50"/>
      <c r="G3" s="50"/>
      <c r="H3" s="122"/>
    </row>
    <row r="4" spans="1:117" s="14" customFormat="1" ht="12" thickBot="1" x14ac:dyDescent="0.2">
      <c r="A4" s="127"/>
      <c r="B4" s="52"/>
      <c r="C4" s="113"/>
      <c r="D4" s="53"/>
      <c r="E4" s="113"/>
      <c r="F4" s="53"/>
      <c r="G4" s="53"/>
      <c r="H4" s="54" t="s">
        <v>304</v>
      </c>
    </row>
    <row r="5" spans="1:117" ht="15" thickTop="1" x14ac:dyDescent="0.15">
      <c r="C5" s="114"/>
    </row>
    <row r="6" spans="1:117" s="149" customFormat="1" ht="18" x14ac:dyDescent="0.15">
      <c r="A6" s="78" t="s">
        <v>313</v>
      </c>
      <c r="B6" s="78"/>
      <c r="C6" s="78"/>
      <c r="D6" s="78"/>
      <c r="E6" s="115"/>
      <c r="F6" s="78"/>
      <c r="G6" s="78"/>
      <c r="H6" s="115"/>
    </row>
    <row r="7" spans="1:117" s="26" customFormat="1" ht="17" x14ac:dyDescent="0.2">
      <c r="A7" s="128" t="s">
        <v>306</v>
      </c>
      <c r="B7" s="260"/>
      <c r="C7" s="261"/>
      <c r="E7" s="116"/>
      <c r="H7" s="278" t="s">
        <v>126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row>
    <row r="8" spans="1:117" s="26" customFormat="1" ht="17" x14ac:dyDescent="0.2">
      <c r="A8" s="129" t="s">
        <v>323</v>
      </c>
      <c r="B8" s="260"/>
      <c r="C8" s="261"/>
      <c r="E8" s="116"/>
      <c r="H8" s="282"/>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row>
    <row r="9" spans="1:117" s="26" customFormat="1" ht="17" x14ac:dyDescent="0.2">
      <c r="A9" s="129" t="s">
        <v>307</v>
      </c>
      <c r="B9" s="260"/>
      <c r="C9" s="261"/>
      <c r="E9" s="116"/>
      <c r="H9" s="282"/>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row>
    <row r="10" spans="1:117" s="26" customFormat="1" ht="17" x14ac:dyDescent="0.2">
      <c r="A10" s="130" t="s">
        <v>1</v>
      </c>
      <c r="B10" s="260"/>
      <c r="C10" s="261"/>
      <c r="E10" s="116"/>
      <c r="H10" s="282"/>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row>
    <row r="11" spans="1:117" s="149" customFormat="1" ht="25" customHeight="1" x14ac:dyDescent="0.15">
      <c r="A11" s="150"/>
      <c r="B11" s="150"/>
      <c r="C11" s="150"/>
      <c r="D11" s="150"/>
      <c r="E11" s="157"/>
      <c r="F11" s="150"/>
      <c r="G11" s="150"/>
      <c r="H11" s="282"/>
    </row>
    <row r="12" spans="1:117" s="102" customFormat="1" ht="85" x14ac:dyDescent="0.2">
      <c r="A12" s="132" t="s">
        <v>149</v>
      </c>
      <c r="B12" s="133" t="s">
        <v>69</v>
      </c>
      <c r="C12" s="134" t="s">
        <v>121</v>
      </c>
      <c r="D12" s="133" t="s">
        <v>122</v>
      </c>
      <c r="E12" s="135" t="s">
        <v>150</v>
      </c>
      <c r="F12" s="133" t="s">
        <v>124</v>
      </c>
      <c r="G12" s="133" t="s">
        <v>125</v>
      </c>
      <c r="H12" s="136" t="s">
        <v>312</v>
      </c>
    </row>
    <row r="13" spans="1:117" x14ac:dyDescent="0.15">
      <c r="A13" s="281" t="s">
        <v>151</v>
      </c>
      <c r="B13" s="281"/>
      <c r="C13" s="281"/>
      <c r="D13" s="281"/>
      <c r="E13" s="281"/>
      <c r="F13" s="281"/>
      <c r="G13" s="281"/>
      <c r="H13" s="281"/>
    </row>
    <row r="14" spans="1:117" ht="15" x14ac:dyDescent="0.15">
      <c r="A14" s="151" t="s">
        <v>152</v>
      </c>
      <c r="B14" s="152"/>
      <c r="C14" s="153"/>
      <c r="D14" s="152"/>
      <c r="E14" s="155">
        <f>(C14*D14)/1000</f>
        <v>0</v>
      </c>
      <c r="F14" s="152"/>
      <c r="G14" s="152"/>
      <c r="H14" s="155">
        <f>((E14*F14)*B14)*G14</f>
        <v>0</v>
      </c>
    </row>
    <row r="15" spans="1:117" ht="15" x14ac:dyDescent="0.15">
      <c r="A15" s="151" t="s">
        <v>325</v>
      </c>
      <c r="B15" s="152"/>
      <c r="C15" s="153">
        <v>20</v>
      </c>
      <c r="D15" s="152"/>
      <c r="E15" s="155">
        <f>(C15*D15)/1000</f>
        <v>0</v>
      </c>
      <c r="F15" s="152"/>
      <c r="G15" s="152"/>
      <c r="H15" s="155">
        <f t="shared" ref="H15:H21" si="0">((E15*F15)*B15)*G15</f>
        <v>0</v>
      </c>
    </row>
    <row r="16" spans="1:117" ht="15" x14ac:dyDescent="0.15">
      <c r="A16" s="151" t="s">
        <v>153</v>
      </c>
      <c r="B16" s="152"/>
      <c r="C16" s="153"/>
      <c r="D16" s="152"/>
      <c r="E16" s="155">
        <f t="shared" ref="E16:E21" si="1">(C16*D16)/1000</f>
        <v>0</v>
      </c>
      <c r="F16" s="152"/>
      <c r="G16" s="152"/>
      <c r="H16" s="155">
        <f t="shared" si="0"/>
        <v>0</v>
      </c>
    </row>
    <row r="17" spans="1:8" ht="15" x14ac:dyDescent="0.15">
      <c r="A17" s="151" t="s">
        <v>154</v>
      </c>
      <c r="B17" s="152"/>
      <c r="C17" s="153"/>
      <c r="D17" s="152"/>
      <c r="E17" s="155">
        <f t="shared" si="1"/>
        <v>0</v>
      </c>
      <c r="F17" s="152"/>
      <c r="G17" s="152"/>
      <c r="H17" s="155">
        <f t="shared" si="0"/>
        <v>0</v>
      </c>
    </row>
    <row r="18" spans="1:8" ht="15" x14ac:dyDescent="0.15">
      <c r="A18" s="151" t="s">
        <v>155</v>
      </c>
      <c r="B18" s="152"/>
      <c r="C18" s="153">
        <v>45</v>
      </c>
      <c r="D18" s="152"/>
      <c r="E18" s="155">
        <f>(C18*D18)/1000</f>
        <v>0</v>
      </c>
      <c r="F18" s="152"/>
      <c r="G18" s="152"/>
      <c r="H18" s="155">
        <f t="shared" si="0"/>
        <v>0</v>
      </c>
    </row>
    <row r="19" spans="1:8" ht="15" x14ac:dyDescent="0.15">
      <c r="A19" s="151" t="s">
        <v>156</v>
      </c>
      <c r="B19" s="152"/>
      <c r="C19" s="153">
        <v>20</v>
      </c>
      <c r="D19" s="152"/>
      <c r="E19" s="155">
        <f t="shared" si="1"/>
        <v>0</v>
      </c>
      <c r="F19" s="152"/>
      <c r="G19" s="152"/>
      <c r="H19" s="155">
        <f t="shared" si="0"/>
        <v>0</v>
      </c>
    </row>
    <row r="20" spans="1:8" ht="15" x14ac:dyDescent="0.15">
      <c r="A20" s="151" t="s">
        <v>157</v>
      </c>
      <c r="B20" s="152"/>
      <c r="C20" s="153"/>
      <c r="D20" s="152"/>
      <c r="E20" s="155">
        <f t="shared" si="1"/>
        <v>0</v>
      </c>
      <c r="F20" s="152"/>
      <c r="G20" s="152"/>
      <c r="H20" s="155">
        <f t="shared" si="0"/>
        <v>0</v>
      </c>
    </row>
    <row r="21" spans="1:8" ht="15" x14ac:dyDescent="0.15">
      <c r="A21" s="151" t="s">
        <v>158</v>
      </c>
      <c r="B21" s="152"/>
      <c r="C21" s="153">
        <v>1400</v>
      </c>
      <c r="D21" s="152"/>
      <c r="E21" s="155">
        <f t="shared" si="1"/>
        <v>0</v>
      </c>
      <c r="F21" s="152"/>
      <c r="G21" s="152"/>
      <c r="H21" s="155">
        <f t="shared" si="0"/>
        <v>0</v>
      </c>
    </row>
    <row r="22" spans="1:8" ht="16" thickBot="1" x14ac:dyDescent="0.25">
      <c r="C22" s="114"/>
      <c r="E22" s="118"/>
      <c r="G22" s="154" t="s">
        <v>159</v>
      </c>
      <c r="H22" s="156">
        <f>SUM(H14:H21)</f>
        <v>0</v>
      </c>
    </row>
    <row r="23" spans="1:8" ht="15" thickTop="1" x14ac:dyDescent="0.15">
      <c r="C23" s="114"/>
      <c r="E23" s="118"/>
    </row>
    <row r="24" spans="1:8" x14ac:dyDescent="0.15">
      <c r="A24" s="281" t="s">
        <v>160</v>
      </c>
      <c r="B24" s="281"/>
      <c r="C24" s="281"/>
      <c r="D24" s="281"/>
      <c r="E24" s="281"/>
      <c r="F24" s="281"/>
      <c r="G24" s="281"/>
      <c r="H24" s="281"/>
    </row>
    <row r="25" spans="1:8" ht="15" x14ac:dyDescent="0.15">
      <c r="A25" s="151" t="s">
        <v>161</v>
      </c>
      <c r="B25" s="152"/>
      <c r="C25" s="153"/>
      <c r="D25" s="152"/>
      <c r="E25" s="155">
        <f>(C25*D25)/1000</f>
        <v>0</v>
      </c>
      <c r="F25" s="152"/>
      <c r="G25" s="152"/>
      <c r="H25" s="155">
        <f>((E25*F25)*B25)*G25</f>
        <v>0</v>
      </c>
    </row>
    <row r="26" spans="1:8" ht="15" x14ac:dyDescent="0.15">
      <c r="A26" s="151" t="s">
        <v>162</v>
      </c>
      <c r="B26" s="152"/>
      <c r="C26" s="153"/>
      <c r="D26" s="152"/>
      <c r="E26" s="155">
        <f t="shared" ref="E26:E32" si="2">(C26*D26)/1000</f>
        <v>0</v>
      </c>
      <c r="F26" s="152"/>
      <c r="G26" s="152"/>
      <c r="H26" s="155">
        <f t="shared" ref="H26:H32" si="3">((E26*F26)*B26)*G26</f>
        <v>0</v>
      </c>
    </row>
    <row r="27" spans="1:8" ht="15" x14ac:dyDescent="0.15">
      <c r="A27" s="151" t="s">
        <v>163</v>
      </c>
      <c r="B27" s="152"/>
      <c r="C27" s="153"/>
      <c r="D27" s="152"/>
      <c r="E27" s="155">
        <f t="shared" si="2"/>
        <v>0</v>
      </c>
      <c r="F27" s="152"/>
      <c r="G27" s="152"/>
      <c r="H27" s="155">
        <f t="shared" si="3"/>
        <v>0</v>
      </c>
    </row>
    <row r="28" spans="1:8" ht="15" x14ac:dyDescent="0.15">
      <c r="A28" s="151" t="s">
        <v>164</v>
      </c>
      <c r="B28" s="152"/>
      <c r="C28" s="153"/>
      <c r="D28" s="152"/>
      <c r="E28" s="155">
        <f t="shared" si="2"/>
        <v>0</v>
      </c>
      <c r="F28" s="152"/>
      <c r="G28" s="152"/>
      <c r="H28" s="155">
        <f t="shared" si="3"/>
        <v>0</v>
      </c>
    </row>
    <row r="29" spans="1:8" ht="30" x14ac:dyDescent="0.15">
      <c r="A29" s="151" t="s">
        <v>165</v>
      </c>
      <c r="B29" s="152"/>
      <c r="C29" s="153"/>
      <c r="D29" s="152"/>
      <c r="E29" s="155">
        <f t="shared" si="2"/>
        <v>0</v>
      </c>
      <c r="F29" s="152"/>
      <c r="G29" s="152"/>
      <c r="H29" s="155">
        <f t="shared" si="3"/>
        <v>0</v>
      </c>
    </row>
    <row r="30" spans="1:8" ht="15" x14ac:dyDescent="0.15">
      <c r="A30" s="151" t="s">
        <v>166</v>
      </c>
      <c r="B30" s="152"/>
      <c r="C30" s="153"/>
      <c r="D30" s="152"/>
      <c r="E30" s="155">
        <f t="shared" si="2"/>
        <v>0</v>
      </c>
      <c r="F30" s="152"/>
      <c r="G30" s="152"/>
      <c r="H30" s="155">
        <f t="shared" si="3"/>
        <v>0</v>
      </c>
    </row>
    <row r="31" spans="1:8" ht="15" x14ac:dyDescent="0.15">
      <c r="A31" s="151" t="s">
        <v>167</v>
      </c>
      <c r="B31" s="152"/>
      <c r="C31" s="153"/>
      <c r="D31" s="152"/>
      <c r="E31" s="155">
        <f t="shared" si="2"/>
        <v>0</v>
      </c>
      <c r="F31" s="152"/>
      <c r="G31" s="152"/>
      <c r="H31" s="155">
        <f t="shared" si="3"/>
        <v>0</v>
      </c>
    </row>
    <row r="32" spans="1:8" ht="15" x14ac:dyDescent="0.15">
      <c r="A32" s="151" t="s">
        <v>168</v>
      </c>
      <c r="B32" s="152"/>
      <c r="C32" s="153"/>
      <c r="D32" s="152"/>
      <c r="E32" s="155">
        <f t="shared" si="2"/>
        <v>0</v>
      </c>
      <c r="F32" s="152"/>
      <c r="G32" s="152"/>
      <c r="H32" s="155">
        <f t="shared" si="3"/>
        <v>0</v>
      </c>
    </row>
    <row r="33" spans="1:8" ht="16" thickBot="1" x14ac:dyDescent="0.25">
      <c r="E33" s="118"/>
      <c r="G33" s="154" t="s">
        <v>169</v>
      </c>
      <c r="H33" s="156">
        <f>SUM(H25:H32)</f>
        <v>0</v>
      </c>
    </row>
    <row r="34" spans="1:8" ht="15" thickTop="1" x14ac:dyDescent="0.15">
      <c r="E34" s="118"/>
      <c r="H34" s="118"/>
    </row>
    <row r="36" spans="1:8" x14ac:dyDescent="0.15">
      <c r="A36" s="280" t="s">
        <v>170</v>
      </c>
      <c r="B36" s="280"/>
      <c r="C36" s="280"/>
      <c r="D36" s="280"/>
      <c r="E36" s="280"/>
      <c r="F36" s="280"/>
      <c r="G36" s="280"/>
      <c r="H36" s="280"/>
    </row>
    <row r="37" spans="1:8" x14ac:dyDescent="0.15">
      <c r="A37" s="280"/>
      <c r="B37" s="280"/>
      <c r="C37" s="280"/>
      <c r="D37" s="280"/>
      <c r="E37" s="280"/>
      <c r="F37" s="280"/>
      <c r="G37" s="280"/>
      <c r="H37" s="280"/>
    </row>
    <row r="38" spans="1:8" x14ac:dyDescent="0.15">
      <c r="A38" s="280"/>
      <c r="B38" s="280"/>
      <c r="C38" s="280"/>
      <c r="D38" s="280"/>
      <c r="E38" s="280"/>
      <c r="F38" s="280"/>
      <c r="G38" s="280"/>
      <c r="H38" s="280"/>
    </row>
    <row r="39" spans="1:8" x14ac:dyDescent="0.15">
      <c r="A39" s="280"/>
      <c r="B39" s="280"/>
      <c r="C39" s="280"/>
      <c r="D39" s="280"/>
      <c r="E39" s="280"/>
      <c r="F39" s="280"/>
      <c r="G39" s="280"/>
      <c r="H39" s="280"/>
    </row>
    <row r="40" spans="1:8" x14ac:dyDescent="0.15">
      <c r="A40" s="280"/>
      <c r="B40" s="280"/>
      <c r="C40" s="280"/>
      <c r="D40" s="280"/>
      <c r="E40" s="280"/>
      <c r="F40" s="280"/>
      <c r="G40" s="280"/>
      <c r="H40" s="280"/>
    </row>
    <row r="41" spans="1:8" x14ac:dyDescent="0.15">
      <c r="A41" s="280"/>
      <c r="B41" s="280"/>
      <c r="C41" s="280"/>
      <c r="D41" s="280"/>
      <c r="E41" s="280"/>
      <c r="F41" s="280"/>
      <c r="G41" s="280"/>
      <c r="H41" s="280"/>
    </row>
    <row r="42" spans="1:8" x14ac:dyDescent="0.15">
      <c r="A42" s="280"/>
      <c r="B42" s="280"/>
      <c r="C42" s="280"/>
      <c r="D42" s="280"/>
      <c r="E42" s="280"/>
      <c r="F42" s="280"/>
      <c r="G42" s="280"/>
      <c r="H42" s="280"/>
    </row>
    <row r="43" spans="1:8" x14ac:dyDescent="0.15">
      <c r="A43" s="280"/>
      <c r="B43" s="280"/>
      <c r="C43" s="280"/>
      <c r="D43" s="280"/>
      <c r="E43" s="280"/>
      <c r="F43" s="280"/>
      <c r="G43" s="280"/>
      <c r="H43" s="280"/>
    </row>
    <row r="44" spans="1:8" x14ac:dyDescent="0.15">
      <c r="A44" s="280"/>
      <c r="B44" s="280"/>
      <c r="C44" s="280"/>
      <c r="D44" s="280"/>
      <c r="E44" s="280"/>
      <c r="F44" s="280"/>
      <c r="G44" s="280"/>
      <c r="H44" s="280"/>
    </row>
    <row r="45" spans="1:8" x14ac:dyDescent="0.15">
      <c r="A45" s="280"/>
      <c r="B45" s="280"/>
      <c r="C45" s="280"/>
      <c r="D45" s="280"/>
      <c r="E45" s="280"/>
      <c r="F45" s="280"/>
      <c r="G45" s="280"/>
      <c r="H45" s="280"/>
    </row>
    <row r="46" spans="1:8" ht="17" customHeight="1" x14ac:dyDescent="0.15">
      <c r="A46" s="280"/>
      <c r="B46" s="280"/>
      <c r="C46" s="280"/>
      <c r="D46" s="280"/>
      <c r="E46" s="280"/>
      <c r="F46" s="280"/>
      <c r="G46" s="280"/>
      <c r="H46" s="280"/>
    </row>
  </sheetData>
  <mergeCells count="8">
    <mergeCell ref="A36:H46"/>
    <mergeCell ref="B7:C7"/>
    <mergeCell ref="B8:C8"/>
    <mergeCell ref="B9:C9"/>
    <mergeCell ref="B10:C10"/>
    <mergeCell ref="A24:H24"/>
    <mergeCell ref="A13:H13"/>
    <mergeCell ref="H7:H11"/>
  </mergeCells>
  <phoneticPr fontId="5" type="noConversion"/>
  <pageMargins left="0.74803149606299213" right="0.74803149606299213" top="0.98425196850393704" bottom="0.98425196850393704" header="0.51181102362204722" footer="0.51181102362204722"/>
  <pageSetup paperSize="9" scale="64"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M77"/>
  <sheetViews>
    <sheetView zoomScaleNormal="100" zoomScalePageLayoutView="200" workbookViewId="0">
      <pane ySplit="12" topLeftCell="A51" activePane="bottomLeft" state="frozen"/>
      <selection pane="bottomLeft" activeCell="B3" sqref="B3"/>
    </sheetView>
  </sheetViews>
  <sheetFormatPr baseColWidth="10" defaultColWidth="8.83203125" defaultRowHeight="14" x14ac:dyDescent="0.15"/>
  <cols>
    <col min="1" max="1" width="25.6640625" style="73" customWidth="1"/>
    <col min="2" max="4" width="15.6640625" style="18" customWidth="1"/>
    <col min="5" max="5" width="15.6640625" style="100" customWidth="1"/>
    <col min="6" max="7" width="15.6640625" style="18" customWidth="1"/>
    <col min="8" max="8" width="15.6640625" style="100" customWidth="1"/>
    <col min="9" max="16384" width="8.83203125" style="18"/>
  </cols>
  <sheetData>
    <row r="1" spans="1:117" s="10" customFormat="1" ht="21" thickTop="1" x14ac:dyDescent="0.2">
      <c r="A1" s="124"/>
      <c r="B1" s="43" t="s">
        <v>302</v>
      </c>
      <c r="C1" s="110"/>
      <c r="D1" s="44"/>
      <c r="E1" s="110"/>
      <c r="F1" s="44"/>
      <c r="G1" s="44"/>
      <c r="H1" s="120"/>
    </row>
    <row r="2" spans="1:117" s="12" customFormat="1" ht="25" x14ac:dyDescent="0.25">
      <c r="A2" s="125"/>
      <c r="B2" s="46" t="s">
        <v>338</v>
      </c>
      <c r="C2" s="111"/>
      <c r="D2" s="47"/>
      <c r="E2" s="111"/>
      <c r="F2" s="47"/>
      <c r="G2" s="47"/>
      <c r="H2" s="121"/>
    </row>
    <row r="3" spans="1:117" s="14" customFormat="1" ht="11" x14ac:dyDescent="0.15">
      <c r="A3" s="126"/>
      <c r="B3" s="49"/>
      <c r="C3" s="112"/>
      <c r="D3" s="50"/>
      <c r="E3" s="112"/>
      <c r="F3" s="50"/>
      <c r="G3" s="50"/>
      <c r="H3" s="122"/>
    </row>
    <row r="4" spans="1:117" s="14" customFormat="1" ht="12" thickBot="1" x14ac:dyDescent="0.2">
      <c r="A4" s="127"/>
      <c r="B4" s="52"/>
      <c r="C4" s="113"/>
      <c r="D4" s="53"/>
      <c r="E4" s="113"/>
      <c r="F4" s="53"/>
      <c r="G4" s="53"/>
      <c r="H4" s="54" t="s">
        <v>304</v>
      </c>
    </row>
    <row r="5" spans="1:117" ht="15" thickTop="1" x14ac:dyDescent="0.15">
      <c r="C5" s="114"/>
      <c r="E5" s="114"/>
      <c r="H5" s="114"/>
    </row>
    <row r="6" spans="1:117" s="149" customFormat="1" ht="18" x14ac:dyDescent="0.15">
      <c r="A6" s="78" t="s">
        <v>171</v>
      </c>
      <c r="B6" s="78"/>
      <c r="C6" s="78"/>
      <c r="D6" s="78"/>
      <c r="E6" s="78"/>
      <c r="F6" s="78"/>
      <c r="G6" s="78"/>
      <c r="H6" s="78"/>
    </row>
    <row r="7" spans="1:117" s="26" customFormat="1" ht="17" x14ac:dyDescent="0.2">
      <c r="A7" s="159" t="s">
        <v>306</v>
      </c>
      <c r="B7" s="260"/>
      <c r="C7" s="261"/>
      <c r="E7" s="116"/>
      <c r="H7" s="278" t="s">
        <v>126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row>
    <row r="8" spans="1:117" s="26" customFormat="1" ht="17" x14ac:dyDescent="0.2">
      <c r="A8" s="160" t="s">
        <v>323</v>
      </c>
      <c r="B8" s="260"/>
      <c r="C8" s="261"/>
      <c r="E8" s="116"/>
      <c r="H8" s="278"/>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row>
    <row r="9" spans="1:117" s="26" customFormat="1" ht="17" x14ac:dyDescent="0.2">
      <c r="A9" s="160" t="s">
        <v>307</v>
      </c>
      <c r="B9" s="260"/>
      <c r="C9" s="261"/>
      <c r="E9" s="116"/>
      <c r="H9" s="278"/>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row>
    <row r="10" spans="1:117" s="26" customFormat="1" ht="17" x14ac:dyDescent="0.2">
      <c r="A10" s="161" t="s">
        <v>1</v>
      </c>
      <c r="B10" s="260"/>
      <c r="C10" s="261"/>
      <c r="E10" s="116"/>
      <c r="H10" s="278"/>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row>
    <row r="11" spans="1:117" s="149" customFormat="1" ht="25" customHeight="1" x14ac:dyDescent="0.15">
      <c r="A11" s="150"/>
      <c r="B11" s="150"/>
      <c r="C11" s="150"/>
      <c r="D11" s="150"/>
      <c r="E11" s="157"/>
      <c r="F11" s="150"/>
      <c r="G11" s="150"/>
      <c r="H11" s="278"/>
    </row>
    <row r="12" spans="1:117" s="101" customFormat="1" ht="102" x14ac:dyDescent="0.2">
      <c r="A12" s="162" t="s">
        <v>172</v>
      </c>
      <c r="B12" s="163" t="s">
        <v>173</v>
      </c>
      <c r="C12" s="158" t="s">
        <v>121</v>
      </c>
      <c r="D12" s="163" t="s">
        <v>122</v>
      </c>
      <c r="E12" s="164" t="s">
        <v>123</v>
      </c>
      <c r="F12" s="163" t="s">
        <v>174</v>
      </c>
      <c r="G12" s="163" t="s">
        <v>125</v>
      </c>
      <c r="H12" s="165" t="s">
        <v>312</v>
      </c>
    </row>
    <row r="13" spans="1:117" s="73" customFormat="1" ht="15" x14ac:dyDescent="0.15">
      <c r="A13" s="171" t="s">
        <v>72</v>
      </c>
      <c r="B13" s="166"/>
      <c r="C13" s="167">
        <v>120</v>
      </c>
      <c r="D13" s="166"/>
      <c r="E13" s="168">
        <f>((C13*D13)/1000)</f>
        <v>0</v>
      </c>
      <c r="F13" s="166"/>
      <c r="G13" s="166"/>
      <c r="H13" s="168">
        <f>((E13*F13)*B13)*G13</f>
        <v>0</v>
      </c>
    </row>
    <row r="14" spans="1:117" ht="15" x14ac:dyDescent="0.15">
      <c r="A14" s="172" t="s">
        <v>155</v>
      </c>
      <c r="B14" s="152"/>
      <c r="C14" s="153">
        <v>45</v>
      </c>
      <c r="D14" s="152"/>
      <c r="E14" s="155">
        <f t="shared" ref="E14:E60" si="0">((C14*D14)/1000)</f>
        <v>0</v>
      </c>
      <c r="F14" s="152"/>
      <c r="G14" s="152"/>
      <c r="H14" s="155">
        <f t="shared" ref="H14:H60" si="1">((E14*F14)*B14)*G14</f>
        <v>0</v>
      </c>
    </row>
    <row r="15" spans="1:117" ht="15" x14ac:dyDescent="0.15">
      <c r="A15" s="172" t="s">
        <v>74</v>
      </c>
      <c r="B15" s="152"/>
      <c r="C15" s="153">
        <v>5</v>
      </c>
      <c r="D15" s="152"/>
      <c r="E15" s="155">
        <f t="shared" si="0"/>
        <v>0</v>
      </c>
      <c r="F15" s="152"/>
      <c r="G15" s="152"/>
      <c r="H15" s="155">
        <f t="shared" si="1"/>
        <v>0</v>
      </c>
    </row>
    <row r="16" spans="1:117" ht="15" x14ac:dyDescent="0.15">
      <c r="A16" s="172" t="s">
        <v>75</v>
      </c>
      <c r="B16" s="152"/>
      <c r="C16" s="153">
        <v>15</v>
      </c>
      <c r="D16" s="152"/>
      <c r="E16" s="155">
        <f t="shared" si="0"/>
        <v>0</v>
      </c>
      <c r="F16" s="152"/>
      <c r="G16" s="152"/>
      <c r="H16" s="155">
        <f t="shared" si="1"/>
        <v>0</v>
      </c>
    </row>
    <row r="17" spans="1:8" ht="15" x14ac:dyDescent="0.15">
      <c r="A17" s="172" t="s">
        <v>175</v>
      </c>
      <c r="B17" s="152"/>
      <c r="C17" s="153">
        <v>5</v>
      </c>
      <c r="D17" s="152"/>
      <c r="E17" s="155">
        <f t="shared" si="0"/>
        <v>0</v>
      </c>
      <c r="F17" s="152"/>
      <c r="G17" s="152"/>
      <c r="H17" s="155">
        <f t="shared" si="1"/>
        <v>0</v>
      </c>
    </row>
    <row r="18" spans="1:8" ht="15" x14ac:dyDescent="0.15">
      <c r="A18" s="172" t="s">
        <v>135</v>
      </c>
      <c r="B18" s="152"/>
      <c r="C18" s="153">
        <v>1.5</v>
      </c>
      <c r="D18" s="152"/>
      <c r="E18" s="155">
        <f t="shared" si="0"/>
        <v>0</v>
      </c>
      <c r="F18" s="152"/>
      <c r="G18" s="152"/>
      <c r="H18" s="155">
        <f t="shared" si="1"/>
        <v>0</v>
      </c>
    </row>
    <row r="19" spans="1:8" ht="15" x14ac:dyDescent="0.15">
      <c r="A19" s="172" t="s">
        <v>79</v>
      </c>
      <c r="B19" s="152"/>
      <c r="C19" s="153">
        <v>275</v>
      </c>
      <c r="D19" s="152"/>
      <c r="E19" s="155">
        <f t="shared" si="0"/>
        <v>0</v>
      </c>
      <c r="F19" s="152"/>
      <c r="G19" s="152"/>
      <c r="H19" s="155">
        <f t="shared" si="1"/>
        <v>0</v>
      </c>
    </row>
    <row r="20" spans="1:8" ht="15" x14ac:dyDescent="0.15">
      <c r="A20" s="172" t="s">
        <v>136</v>
      </c>
      <c r="B20" s="152"/>
      <c r="C20" s="153">
        <v>0.5</v>
      </c>
      <c r="D20" s="152"/>
      <c r="E20" s="155">
        <f t="shared" si="0"/>
        <v>0</v>
      </c>
      <c r="F20" s="152"/>
      <c r="G20" s="152"/>
      <c r="H20" s="155">
        <f t="shared" si="1"/>
        <v>0</v>
      </c>
    </row>
    <row r="21" spans="1:8" ht="15" x14ac:dyDescent="0.15">
      <c r="A21" s="172" t="s">
        <v>137</v>
      </c>
      <c r="B21" s="152"/>
      <c r="C21" s="153">
        <v>40</v>
      </c>
      <c r="D21" s="152"/>
      <c r="E21" s="155">
        <f t="shared" si="0"/>
        <v>0</v>
      </c>
      <c r="F21" s="152"/>
      <c r="G21" s="152"/>
      <c r="H21" s="155">
        <f t="shared" si="1"/>
        <v>0</v>
      </c>
    </row>
    <row r="22" spans="1:8" ht="15" x14ac:dyDescent="0.15">
      <c r="A22" s="172" t="s">
        <v>138</v>
      </c>
      <c r="B22" s="152"/>
      <c r="C22" s="153">
        <v>5</v>
      </c>
      <c r="D22" s="152"/>
      <c r="E22" s="155">
        <f t="shared" si="0"/>
        <v>0</v>
      </c>
      <c r="F22" s="152"/>
      <c r="G22" s="152"/>
      <c r="H22" s="155">
        <f t="shared" si="1"/>
        <v>0</v>
      </c>
    </row>
    <row r="23" spans="1:8" ht="15" x14ac:dyDescent="0.15">
      <c r="A23" s="172" t="s">
        <v>325</v>
      </c>
      <c r="B23" s="152"/>
      <c r="C23" s="153">
        <v>20</v>
      </c>
      <c r="D23" s="152"/>
      <c r="E23" s="155">
        <f t="shared" si="0"/>
        <v>0</v>
      </c>
      <c r="F23" s="152"/>
      <c r="G23" s="152"/>
      <c r="H23" s="155">
        <f t="shared" si="1"/>
        <v>0</v>
      </c>
    </row>
    <row r="24" spans="1:8" ht="15" x14ac:dyDescent="0.15">
      <c r="A24" s="172" t="s">
        <v>84</v>
      </c>
      <c r="B24" s="152"/>
      <c r="C24" s="153">
        <v>60</v>
      </c>
      <c r="D24" s="152"/>
      <c r="E24" s="155">
        <f t="shared" si="0"/>
        <v>0</v>
      </c>
      <c r="F24" s="152"/>
      <c r="G24" s="152"/>
      <c r="H24" s="155">
        <f t="shared" si="1"/>
        <v>0</v>
      </c>
    </row>
    <row r="25" spans="1:8" ht="15" x14ac:dyDescent="0.15">
      <c r="A25" s="172" t="s">
        <v>85</v>
      </c>
      <c r="B25" s="152"/>
      <c r="C25" s="153">
        <v>1500</v>
      </c>
      <c r="D25" s="152"/>
      <c r="E25" s="155">
        <f t="shared" si="0"/>
        <v>0</v>
      </c>
      <c r="F25" s="152"/>
      <c r="G25" s="152"/>
      <c r="H25" s="155">
        <f t="shared" si="1"/>
        <v>0</v>
      </c>
    </row>
    <row r="26" spans="1:8" ht="15" x14ac:dyDescent="0.15">
      <c r="A26" s="172" t="s">
        <v>176</v>
      </c>
      <c r="B26" s="152"/>
      <c r="C26" s="153">
        <v>1700</v>
      </c>
      <c r="D26" s="152"/>
      <c r="E26" s="155">
        <f t="shared" si="0"/>
        <v>0</v>
      </c>
      <c r="F26" s="152"/>
      <c r="G26" s="152"/>
      <c r="H26" s="155">
        <f t="shared" si="1"/>
        <v>0</v>
      </c>
    </row>
    <row r="27" spans="1:8" ht="15" x14ac:dyDescent="0.15">
      <c r="A27" s="172" t="s">
        <v>331</v>
      </c>
      <c r="B27" s="152"/>
      <c r="C27" s="153">
        <v>1400</v>
      </c>
      <c r="D27" s="152"/>
      <c r="E27" s="155">
        <f t="shared" si="0"/>
        <v>0</v>
      </c>
      <c r="F27" s="152"/>
      <c r="G27" s="152"/>
      <c r="H27" s="155">
        <f t="shared" si="1"/>
        <v>0</v>
      </c>
    </row>
    <row r="28" spans="1:8" ht="15" x14ac:dyDescent="0.15">
      <c r="A28" s="172" t="s">
        <v>177</v>
      </c>
      <c r="B28" s="152"/>
      <c r="C28" s="153">
        <v>2000</v>
      </c>
      <c r="D28" s="152"/>
      <c r="E28" s="155">
        <f t="shared" si="0"/>
        <v>0</v>
      </c>
      <c r="F28" s="152"/>
      <c r="G28" s="152"/>
      <c r="H28" s="155">
        <f t="shared" si="1"/>
        <v>0</v>
      </c>
    </row>
    <row r="29" spans="1:8" ht="15" x14ac:dyDescent="0.15">
      <c r="A29" s="172" t="s">
        <v>89</v>
      </c>
      <c r="B29" s="152"/>
      <c r="C29" s="153">
        <v>1500</v>
      </c>
      <c r="D29" s="152"/>
      <c r="E29" s="155">
        <f t="shared" si="0"/>
        <v>0</v>
      </c>
      <c r="F29" s="152"/>
      <c r="G29" s="152"/>
      <c r="H29" s="155">
        <f t="shared" si="1"/>
        <v>0</v>
      </c>
    </row>
    <row r="30" spans="1:8" ht="15" x14ac:dyDescent="0.15">
      <c r="A30" s="172" t="s">
        <v>90</v>
      </c>
      <c r="B30" s="152"/>
      <c r="C30" s="153">
        <v>36</v>
      </c>
      <c r="D30" s="152"/>
      <c r="E30" s="155">
        <f t="shared" si="0"/>
        <v>0</v>
      </c>
      <c r="F30" s="152"/>
      <c r="G30" s="152"/>
      <c r="H30" s="155">
        <f t="shared" si="1"/>
        <v>0</v>
      </c>
    </row>
    <row r="31" spans="1:8" ht="15" x14ac:dyDescent="0.15">
      <c r="A31" s="172" t="s">
        <v>142</v>
      </c>
      <c r="B31" s="152"/>
      <c r="C31" s="153">
        <v>18</v>
      </c>
      <c r="D31" s="152"/>
      <c r="E31" s="155">
        <f t="shared" si="0"/>
        <v>0</v>
      </c>
      <c r="F31" s="152"/>
      <c r="G31" s="152"/>
      <c r="H31" s="155">
        <f t="shared" si="1"/>
        <v>0</v>
      </c>
    </row>
    <row r="32" spans="1:8" ht="15" x14ac:dyDescent="0.15">
      <c r="A32" s="172" t="s">
        <v>92</v>
      </c>
      <c r="B32" s="152"/>
      <c r="C32" s="153">
        <v>28</v>
      </c>
      <c r="D32" s="152"/>
      <c r="E32" s="155">
        <f t="shared" si="0"/>
        <v>0</v>
      </c>
      <c r="F32" s="152"/>
      <c r="G32" s="152"/>
      <c r="H32" s="155">
        <f t="shared" si="1"/>
        <v>0</v>
      </c>
    </row>
    <row r="33" spans="1:8" ht="15" x14ac:dyDescent="0.15">
      <c r="A33" s="172" t="s">
        <v>93</v>
      </c>
      <c r="B33" s="152"/>
      <c r="C33" s="153">
        <v>14</v>
      </c>
      <c r="D33" s="152"/>
      <c r="E33" s="155">
        <f t="shared" si="0"/>
        <v>0</v>
      </c>
      <c r="F33" s="152"/>
      <c r="G33" s="152"/>
      <c r="H33" s="155">
        <f t="shared" si="1"/>
        <v>0</v>
      </c>
    </row>
    <row r="34" spans="1:8" ht="30" x14ac:dyDescent="0.15">
      <c r="A34" s="172" t="s">
        <v>178</v>
      </c>
      <c r="B34" s="152"/>
      <c r="C34" s="153">
        <v>25</v>
      </c>
      <c r="D34" s="152"/>
      <c r="E34" s="155">
        <f t="shared" si="0"/>
        <v>0</v>
      </c>
      <c r="F34" s="152"/>
      <c r="G34" s="152"/>
      <c r="H34" s="155">
        <f t="shared" si="1"/>
        <v>0</v>
      </c>
    </row>
    <row r="35" spans="1:8" ht="15" x14ac:dyDescent="0.15">
      <c r="A35" s="172" t="s">
        <v>94</v>
      </c>
      <c r="B35" s="152"/>
      <c r="C35" s="153">
        <v>12</v>
      </c>
      <c r="D35" s="152"/>
      <c r="E35" s="155">
        <f t="shared" si="0"/>
        <v>0</v>
      </c>
      <c r="F35" s="152"/>
      <c r="G35" s="152"/>
      <c r="H35" s="155">
        <f t="shared" si="1"/>
        <v>0</v>
      </c>
    </row>
    <row r="36" spans="1:8" ht="15" x14ac:dyDescent="0.15">
      <c r="A36" s="172" t="s">
        <v>95</v>
      </c>
      <c r="B36" s="152"/>
      <c r="C36" s="153">
        <v>50</v>
      </c>
      <c r="D36" s="152"/>
      <c r="E36" s="155">
        <f t="shared" si="0"/>
        <v>0</v>
      </c>
      <c r="F36" s="152"/>
      <c r="G36" s="152"/>
      <c r="H36" s="155">
        <f t="shared" si="1"/>
        <v>0</v>
      </c>
    </row>
    <row r="37" spans="1:8" ht="15" x14ac:dyDescent="0.15">
      <c r="A37" s="172" t="s">
        <v>105</v>
      </c>
      <c r="B37" s="152"/>
      <c r="C37" s="153">
        <v>20</v>
      </c>
      <c r="D37" s="152"/>
      <c r="E37" s="155">
        <f t="shared" si="0"/>
        <v>0</v>
      </c>
      <c r="F37" s="152"/>
      <c r="G37" s="152"/>
      <c r="H37" s="155">
        <f t="shared" si="1"/>
        <v>0</v>
      </c>
    </row>
    <row r="38" spans="1:8" ht="15" x14ac:dyDescent="0.15">
      <c r="A38" s="172" t="s">
        <v>179</v>
      </c>
      <c r="B38" s="152"/>
      <c r="C38" s="153">
        <v>5</v>
      </c>
      <c r="D38" s="152"/>
      <c r="E38" s="155">
        <f t="shared" si="0"/>
        <v>0</v>
      </c>
      <c r="F38" s="152"/>
      <c r="G38" s="152"/>
      <c r="H38" s="155">
        <f t="shared" si="1"/>
        <v>0</v>
      </c>
    </row>
    <row r="39" spans="1:8" ht="15" x14ac:dyDescent="0.15">
      <c r="A39" s="172" t="s">
        <v>180</v>
      </c>
      <c r="B39" s="152"/>
      <c r="C39" s="153">
        <v>60</v>
      </c>
      <c r="D39" s="152"/>
      <c r="E39" s="155">
        <f t="shared" si="0"/>
        <v>0</v>
      </c>
      <c r="F39" s="152"/>
      <c r="G39" s="152"/>
      <c r="H39" s="155">
        <f t="shared" si="1"/>
        <v>0</v>
      </c>
    </row>
    <row r="40" spans="1:8" ht="30" x14ac:dyDescent="0.15">
      <c r="A40" s="172" t="s">
        <v>98</v>
      </c>
      <c r="B40" s="152"/>
      <c r="C40" s="153">
        <v>10</v>
      </c>
      <c r="D40" s="152"/>
      <c r="E40" s="155">
        <f t="shared" si="0"/>
        <v>0</v>
      </c>
      <c r="F40" s="152"/>
      <c r="G40" s="152"/>
      <c r="H40" s="155">
        <f t="shared" si="1"/>
        <v>0</v>
      </c>
    </row>
    <row r="41" spans="1:8" ht="15" x14ac:dyDescent="0.15">
      <c r="A41" s="172" t="s">
        <v>103</v>
      </c>
      <c r="B41" s="152"/>
      <c r="C41" s="153">
        <v>1</v>
      </c>
      <c r="D41" s="152"/>
      <c r="E41" s="155">
        <f t="shared" si="0"/>
        <v>0</v>
      </c>
      <c r="F41" s="152"/>
      <c r="G41" s="152"/>
      <c r="H41" s="155">
        <f t="shared" si="1"/>
        <v>0</v>
      </c>
    </row>
    <row r="42" spans="1:8" ht="15" x14ac:dyDescent="0.15">
      <c r="A42" s="172" t="s">
        <v>104</v>
      </c>
      <c r="B42" s="152"/>
      <c r="C42" s="153">
        <v>1</v>
      </c>
      <c r="D42" s="152"/>
      <c r="E42" s="155">
        <f t="shared" si="0"/>
        <v>0</v>
      </c>
      <c r="F42" s="152"/>
      <c r="G42" s="152"/>
      <c r="H42" s="155">
        <f t="shared" si="1"/>
        <v>0</v>
      </c>
    </row>
    <row r="43" spans="1:8" ht="15" x14ac:dyDescent="0.15">
      <c r="A43" s="172" t="s">
        <v>181</v>
      </c>
      <c r="B43" s="152"/>
      <c r="C43" s="153">
        <v>20</v>
      </c>
      <c r="D43" s="152"/>
      <c r="E43" s="155">
        <f t="shared" si="0"/>
        <v>0</v>
      </c>
      <c r="F43" s="152"/>
      <c r="G43" s="152"/>
      <c r="H43" s="155">
        <f t="shared" si="1"/>
        <v>0</v>
      </c>
    </row>
    <row r="44" spans="1:8" ht="15" x14ac:dyDescent="0.15">
      <c r="A44" s="172" t="s">
        <v>182</v>
      </c>
      <c r="B44" s="152"/>
      <c r="C44" s="153">
        <v>2300</v>
      </c>
      <c r="D44" s="152"/>
      <c r="E44" s="155">
        <f t="shared" si="0"/>
        <v>0</v>
      </c>
      <c r="F44" s="152"/>
      <c r="G44" s="152"/>
      <c r="H44" s="155">
        <f t="shared" si="1"/>
        <v>0</v>
      </c>
    </row>
    <row r="45" spans="1:8" ht="15" x14ac:dyDescent="0.15">
      <c r="A45" s="172" t="s">
        <v>113</v>
      </c>
      <c r="B45" s="152"/>
      <c r="C45" s="153">
        <v>2000</v>
      </c>
      <c r="D45" s="152"/>
      <c r="E45" s="155">
        <f t="shared" si="0"/>
        <v>0</v>
      </c>
      <c r="F45" s="152"/>
      <c r="G45" s="152"/>
      <c r="H45" s="155">
        <f t="shared" si="1"/>
        <v>0</v>
      </c>
    </row>
    <row r="46" spans="1:8" ht="15" x14ac:dyDescent="0.15">
      <c r="A46" s="172" t="s">
        <v>183</v>
      </c>
      <c r="B46" s="152"/>
      <c r="C46" s="153">
        <v>2000</v>
      </c>
      <c r="D46" s="152"/>
      <c r="E46" s="155">
        <f t="shared" si="0"/>
        <v>0</v>
      </c>
      <c r="F46" s="152"/>
      <c r="G46" s="152"/>
      <c r="H46" s="155">
        <f t="shared" si="1"/>
        <v>0</v>
      </c>
    </row>
    <row r="47" spans="1:8" ht="15" x14ac:dyDescent="0.15">
      <c r="A47" s="172" t="s">
        <v>184</v>
      </c>
      <c r="B47" s="152"/>
      <c r="C47" s="153">
        <v>1250</v>
      </c>
      <c r="D47" s="152"/>
      <c r="E47" s="155">
        <f t="shared" si="0"/>
        <v>0</v>
      </c>
      <c r="F47" s="152"/>
      <c r="G47" s="152"/>
      <c r="H47" s="155">
        <f t="shared" si="1"/>
        <v>0</v>
      </c>
    </row>
    <row r="48" spans="1:8" ht="15" x14ac:dyDescent="0.15">
      <c r="A48" s="172" t="s">
        <v>185</v>
      </c>
      <c r="B48" s="152"/>
      <c r="C48" s="153">
        <v>1400</v>
      </c>
      <c r="D48" s="152"/>
      <c r="E48" s="155">
        <f t="shared" si="0"/>
        <v>0</v>
      </c>
      <c r="F48" s="152"/>
      <c r="G48" s="152"/>
      <c r="H48" s="155">
        <f t="shared" si="1"/>
        <v>0</v>
      </c>
    </row>
    <row r="49" spans="1:8" ht="15" x14ac:dyDescent="0.15">
      <c r="A49" s="172" t="s">
        <v>333</v>
      </c>
      <c r="B49" s="152"/>
      <c r="C49" s="153">
        <v>850</v>
      </c>
      <c r="D49" s="152"/>
      <c r="E49" s="155">
        <f t="shared" si="0"/>
        <v>0</v>
      </c>
      <c r="F49" s="152"/>
      <c r="G49" s="152"/>
      <c r="H49" s="155">
        <f t="shared" si="1"/>
        <v>0</v>
      </c>
    </row>
    <row r="50" spans="1:8" ht="15" x14ac:dyDescent="0.15">
      <c r="A50" s="172" t="s">
        <v>334</v>
      </c>
      <c r="B50" s="152"/>
      <c r="C50" s="153">
        <v>150</v>
      </c>
      <c r="D50" s="152"/>
      <c r="E50" s="155">
        <f t="shared" si="0"/>
        <v>0</v>
      </c>
      <c r="F50" s="152"/>
      <c r="G50" s="152"/>
      <c r="H50" s="155">
        <f t="shared" si="1"/>
        <v>0</v>
      </c>
    </row>
    <row r="51" spans="1:8" ht="15" x14ac:dyDescent="0.15">
      <c r="A51" s="172" t="s">
        <v>117</v>
      </c>
      <c r="B51" s="152"/>
      <c r="C51" s="153">
        <v>1500</v>
      </c>
      <c r="D51" s="152"/>
      <c r="E51" s="155">
        <f t="shared" si="0"/>
        <v>0</v>
      </c>
      <c r="F51" s="152"/>
      <c r="G51" s="152"/>
      <c r="H51" s="155">
        <f t="shared" si="1"/>
        <v>0</v>
      </c>
    </row>
    <row r="52" spans="1:8" ht="15" x14ac:dyDescent="0.15">
      <c r="A52" s="172" t="s">
        <v>186</v>
      </c>
      <c r="B52" s="152"/>
      <c r="C52" s="153">
        <v>1200</v>
      </c>
      <c r="D52" s="152"/>
      <c r="E52" s="155">
        <f t="shared" si="0"/>
        <v>0</v>
      </c>
      <c r="F52" s="152"/>
      <c r="G52" s="152"/>
      <c r="H52" s="155">
        <f t="shared" si="1"/>
        <v>0</v>
      </c>
    </row>
    <row r="53" spans="1:8" ht="15" x14ac:dyDescent="0.15">
      <c r="A53" s="172" t="s">
        <v>187</v>
      </c>
      <c r="B53" s="152"/>
      <c r="C53" s="153">
        <v>2200</v>
      </c>
      <c r="D53" s="152"/>
      <c r="E53" s="155">
        <f t="shared" si="0"/>
        <v>0</v>
      </c>
      <c r="F53" s="152"/>
      <c r="G53" s="152"/>
      <c r="H53" s="155">
        <f t="shared" si="1"/>
        <v>0</v>
      </c>
    </row>
    <row r="54" spans="1:8" ht="15" x14ac:dyDescent="0.15">
      <c r="A54" s="172" t="s">
        <v>188</v>
      </c>
      <c r="B54" s="152"/>
      <c r="C54" s="153">
        <v>400</v>
      </c>
      <c r="D54" s="152"/>
      <c r="E54" s="155">
        <f t="shared" si="0"/>
        <v>0</v>
      </c>
      <c r="F54" s="152"/>
      <c r="G54" s="152"/>
      <c r="H54" s="155">
        <f t="shared" si="1"/>
        <v>0</v>
      </c>
    </row>
    <row r="55" spans="1:8" ht="15" x14ac:dyDescent="0.15">
      <c r="A55" s="172" t="s">
        <v>189</v>
      </c>
      <c r="B55" s="152"/>
      <c r="C55" s="153">
        <v>1300</v>
      </c>
      <c r="D55" s="169"/>
      <c r="E55" s="155">
        <f t="shared" si="0"/>
        <v>0</v>
      </c>
      <c r="F55" s="169"/>
      <c r="G55" s="169"/>
      <c r="H55" s="155">
        <f t="shared" si="1"/>
        <v>0</v>
      </c>
    </row>
    <row r="56" spans="1:8" ht="15" x14ac:dyDescent="0.15">
      <c r="A56" s="172" t="s">
        <v>190</v>
      </c>
      <c r="B56" s="152"/>
      <c r="C56" s="153">
        <v>1100</v>
      </c>
      <c r="D56" s="169"/>
      <c r="E56" s="155">
        <f t="shared" si="0"/>
        <v>0</v>
      </c>
      <c r="F56" s="169"/>
      <c r="G56" s="169"/>
      <c r="H56" s="155">
        <f t="shared" si="1"/>
        <v>0</v>
      </c>
    </row>
    <row r="57" spans="1:8" ht="15" x14ac:dyDescent="0.15">
      <c r="A57" s="172" t="s">
        <v>191</v>
      </c>
      <c r="B57" s="152"/>
      <c r="C57" s="153">
        <v>1200</v>
      </c>
      <c r="D57" s="169"/>
      <c r="E57" s="155">
        <f t="shared" si="0"/>
        <v>0</v>
      </c>
      <c r="F57" s="169"/>
      <c r="G57" s="169"/>
      <c r="H57" s="155">
        <f t="shared" si="1"/>
        <v>0</v>
      </c>
    </row>
    <row r="58" spans="1:8" ht="15" x14ac:dyDescent="0.15">
      <c r="A58" s="172" t="s">
        <v>192</v>
      </c>
      <c r="B58" s="152"/>
      <c r="C58" s="153">
        <v>1200</v>
      </c>
      <c r="D58" s="169"/>
      <c r="E58" s="155">
        <f>((C58*D58)/1000)</f>
        <v>0</v>
      </c>
      <c r="F58" s="169"/>
      <c r="G58" s="169"/>
      <c r="H58" s="155">
        <f t="shared" si="1"/>
        <v>0</v>
      </c>
    </row>
    <row r="59" spans="1:8" ht="15" x14ac:dyDescent="0.15">
      <c r="A59" s="172" t="s">
        <v>330</v>
      </c>
      <c r="B59" s="152"/>
      <c r="C59" s="153">
        <v>1500</v>
      </c>
      <c r="D59" s="169"/>
      <c r="E59" s="155">
        <f t="shared" si="0"/>
        <v>0</v>
      </c>
      <c r="F59" s="152"/>
      <c r="G59" s="152"/>
      <c r="H59" s="155">
        <f t="shared" si="1"/>
        <v>0</v>
      </c>
    </row>
    <row r="60" spans="1:8" ht="15" x14ac:dyDescent="0.15">
      <c r="A60" s="172" t="s">
        <v>335</v>
      </c>
      <c r="B60" s="152"/>
      <c r="C60" s="153">
        <v>1300</v>
      </c>
      <c r="D60" s="169"/>
      <c r="E60" s="155">
        <f t="shared" si="0"/>
        <v>0</v>
      </c>
      <c r="F60" s="152"/>
      <c r="G60" s="152"/>
      <c r="H60" s="155">
        <f t="shared" si="1"/>
        <v>0</v>
      </c>
    </row>
    <row r="61" spans="1:8" ht="15" thickBot="1" x14ac:dyDescent="0.2">
      <c r="H61" s="170">
        <f>SUM(H13:H60)</f>
        <v>0</v>
      </c>
    </row>
    <row r="62" spans="1:8" x14ac:dyDescent="0.15">
      <c r="H62" s="18"/>
    </row>
    <row r="63" spans="1:8" x14ac:dyDescent="0.15">
      <c r="A63" s="280" t="s">
        <v>314</v>
      </c>
      <c r="B63" s="280"/>
      <c r="C63" s="280"/>
      <c r="D63" s="280"/>
      <c r="E63" s="280"/>
      <c r="F63" s="280"/>
      <c r="G63" s="280"/>
      <c r="H63" s="280"/>
    </row>
    <row r="64" spans="1:8" x14ac:dyDescent="0.15">
      <c r="A64" s="280"/>
      <c r="B64" s="280"/>
      <c r="C64" s="280"/>
      <c r="D64" s="280"/>
      <c r="E64" s="280"/>
      <c r="F64" s="280"/>
      <c r="G64" s="280"/>
      <c r="H64" s="280"/>
    </row>
    <row r="65" spans="1:8" x14ac:dyDescent="0.15">
      <c r="A65" s="280"/>
      <c r="B65" s="280"/>
      <c r="C65" s="280"/>
      <c r="D65" s="280"/>
      <c r="E65" s="280"/>
      <c r="F65" s="280"/>
      <c r="G65" s="280"/>
      <c r="H65" s="280"/>
    </row>
    <row r="66" spans="1:8" x14ac:dyDescent="0.15">
      <c r="A66" s="280"/>
      <c r="B66" s="280"/>
      <c r="C66" s="280"/>
      <c r="D66" s="280"/>
      <c r="E66" s="280"/>
      <c r="F66" s="280"/>
      <c r="G66" s="280"/>
      <c r="H66" s="280"/>
    </row>
    <row r="67" spans="1:8" x14ac:dyDescent="0.15">
      <c r="A67" s="280"/>
      <c r="B67" s="280"/>
      <c r="C67" s="280"/>
      <c r="D67" s="280"/>
      <c r="E67" s="280"/>
      <c r="F67" s="280"/>
      <c r="G67" s="280"/>
      <c r="H67" s="280"/>
    </row>
    <row r="68" spans="1:8" x14ac:dyDescent="0.15">
      <c r="A68" s="280"/>
      <c r="B68" s="280"/>
      <c r="C68" s="280"/>
      <c r="D68" s="280"/>
      <c r="E68" s="280"/>
      <c r="F68" s="280"/>
      <c r="G68" s="280"/>
      <c r="H68" s="280"/>
    </row>
    <row r="69" spans="1:8" x14ac:dyDescent="0.15">
      <c r="A69" s="280"/>
      <c r="B69" s="280"/>
      <c r="C69" s="280"/>
      <c r="D69" s="280"/>
      <c r="E69" s="280"/>
      <c r="F69" s="280"/>
      <c r="G69" s="280"/>
      <c r="H69" s="280"/>
    </row>
    <row r="70" spans="1:8" x14ac:dyDescent="0.15">
      <c r="A70" s="280"/>
      <c r="B70" s="280"/>
      <c r="C70" s="280"/>
      <c r="D70" s="280"/>
      <c r="E70" s="280"/>
      <c r="F70" s="280"/>
      <c r="G70" s="280"/>
      <c r="H70" s="280"/>
    </row>
    <row r="71" spans="1:8" x14ac:dyDescent="0.15">
      <c r="A71" s="280"/>
      <c r="B71" s="280"/>
      <c r="C71" s="280"/>
      <c r="D71" s="280"/>
      <c r="E71" s="280"/>
      <c r="F71" s="280"/>
      <c r="G71" s="280"/>
      <c r="H71" s="280"/>
    </row>
    <row r="72" spans="1:8" ht="12" customHeight="1" x14ac:dyDescent="0.15">
      <c r="A72" s="280"/>
      <c r="B72" s="280"/>
      <c r="C72" s="280"/>
      <c r="D72" s="280"/>
      <c r="E72" s="280"/>
      <c r="F72" s="280"/>
      <c r="G72" s="280"/>
      <c r="H72" s="280"/>
    </row>
    <row r="73" spans="1:8" ht="3" hidden="1" customHeight="1" x14ac:dyDescent="0.15">
      <c r="A73" s="280"/>
      <c r="B73" s="280"/>
      <c r="C73" s="280"/>
      <c r="D73" s="280"/>
      <c r="E73" s="280"/>
      <c r="F73" s="280"/>
      <c r="G73" s="280"/>
      <c r="H73" s="280"/>
    </row>
    <row r="74" spans="1:8" ht="14.25" hidden="1" customHeight="1" x14ac:dyDescent="0.15">
      <c r="A74" s="280"/>
      <c r="B74" s="280"/>
      <c r="C74" s="280"/>
      <c r="D74" s="280"/>
      <c r="E74" s="280"/>
      <c r="F74" s="280"/>
      <c r="G74" s="280"/>
      <c r="H74" s="280"/>
    </row>
    <row r="75" spans="1:8" ht="14.25" hidden="1" customHeight="1" x14ac:dyDescent="0.15">
      <c r="A75" s="280"/>
      <c r="B75" s="280"/>
      <c r="C75" s="280"/>
      <c r="D75" s="280"/>
      <c r="E75" s="280"/>
      <c r="F75" s="280"/>
      <c r="G75" s="280"/>
      <c r="H75" s="280"/>
    </row>
    <row r="76" spans="1:8" x14ac:dyDescent="0.15">
      <c r="A76" s="280"/>
      <c r="B76" s="280"/>
      <c r="C76" s="280"/>
      <c r="D76" s="280"/>
      <c r="E76" s="280"/>
      <c r="F76" s="280"/>
      <c r="G76" s="280"/>
      <c r="H76" s="280"/>
    </row>
    <row r="77" spans="1:8" ht="7.5" customHeight="1" x14ac:dyDescent="0.15">
      <c r="A77" s="280"/>
      <c r="B77" s="280"/>
      <c r="C77" s="280"/>
      <c r="D77" s="280"/>
      <c r="E77" s="280"/>
      <c r="F77" s="280"/>
      <c r="G77" s="280"/>
      <c r="H77" s="280"/>
    </row>
  </sheetData>
  <mergeCells count="6">
    <mergeCell ref="A63:H77"/>
    <mergeCell ref="B7:C7"/>
    <mergeCell ref="H7:H11"/>
    <mergeCell ref="B8:C8"/>
    <mergeCell ref="B9:C9"/>
    <mergeCell ref="B10:C10"/>
  </mergeCells>
  <phoneticPr fontId="5" type="noConversion"/>
  <pageMargins left="0.70866141732283472" right="0.70866141732283472" top="0.74803149606299213" bottom="0.74803149606299213" header="0.31496062992125984" footer="0.31496062992125984"/>
  <pageSetup paperSize="9" scale="6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L50"/>
  <sheetViews>
    <sheetView zoomScaleNormal="100" zoomScalePageLayoutView="200" workbookViewId="0">
      <selection activeCell="B3" sqref="B3"/>
    </sheetView>
  </sheetViews>
  <sheetFormatPr baseColWidth="10" defaultColWidth="10.83203125" defaultRowHeight="15" x14ac:dyDescent="0.2"/>
  <cols>
    <col min="1" max="1" width="25.6640625" style="146" customWidth="1"/>
    <col min="2" max="7" width="15.6640625" style="7" customWidth="1"/>
    <col min="8" max="16384" width="10.83203125" style="7"/>
  </cols>
  <sheetData>
    <row r="1" spans="1:116" s="10" customFormat="1" ht="21" thickTop="1" x14ac:dyDescent="0.2">
      <c r="A1" s="124"/>
      <c r="B1" s="43" t="s">
        <v>302</v>
      </c>
      <c r="C1" s="110"/>
      <c r="D1" s="44"/>
      <c r="E1" s="110"/>
      <c r="F1" s="44"/>
      <c r="G1" s="120"/>
    </row>
    <row r="2" spans="1:116" s="12" customFormat="1" ht="25" x14ac:dyDescent="0.25">
      <c r="A2" s="125"/>
      <c r="B2" s="46" t="s">
        <v>338</v>
      </c>
      <c r="C2" s="111"/>
      <c r="D2" s="47"/>
      <c r="E2" s="111"/>
      <c r="F2" s="47"/>
      <c r="G2" s="121"/>
    </row>
    <row r="3" spans="1:116" s="14" customFormat="1" ht="11" x14ac:dyDescent="0.15">
      <c r="A3" s="126"/>
      <c r="B3" s="49"/>
      <c r="C3" s="112"/>
      <c r="D3" s="50"/>
      <c r="E3" s="112"/>
      <c r="F3" s="50"/>
      <c r="G3" s="122"/>
    </row>
    <row r="4" spans="1:116" s="14" customFormat="1" ht="12" thickBot="1" x14ac:dyDescent="0.2">
      <c r="A4" s="127"/>
      <c r="B4" s="52"/>
      <c r="C4" s="113"/>
      <c r="D4" s="53"/>
      <c r="E4" s="113"/>
      <c r="F4" s="53"/>
      <c r="G4" s="54" t="s">
        <v>304</v>
      </c>
    </row>
    <row r="5" spans="1:116" s="18" customFormat="1" thickTop="1" x14ac:dyDescent="0.15">
      <c r="A5" s="73"/>
      <c r="C5" s="114"/>
      <c r="E5" s="114"/>
      <c r="G5" s="114"/>
    </row>
    <row r="6" spans="1:116" ht="18" x14ac:dyDescent="0.2">
      <c r="A6" s="78" t="s">
        <v>193</v>
      </c>
      <c r="B6" s="78"/>
      <c r="C6" s="78"/>
      <c r="D6" s="78"/>
      <c r="E6" s="78"/>
      <c r="F6" s="78"/>
      <c r="G6" s="78"/>
    </row>
    <row r="7" spans="1:116" s="26" customFormat="1" ht="17" x14ac:dyDescent="0.2">
      <c r="A7" s="128" t="s">
        <v>306</v>
      </c>
      <c r="B7" s="260"/>
      <c r="C7" s="261"/>
      <c r="E7" s="116"/>
      <c r="G7" s="278" t="s">
        <v>126</v>
      </c>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row>
    <row r="8" spans="1:116" s="26" customFormat="1" ht="17" x14ac:dyDescent="0.2">
      <c r="A8" s="129" t="s">
        <v>323</v>
      </c>
      <c r="B8" s="260"/>
      <c r="C8" s="261"/>
      <c r="E8" s="116"/>
      <c r="G8" s="2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row>
    <row r="9" spans="1:116" s="26" customFormat="1" ht="17" x14ac:dyDescent="0.2">
      <c r="A9" s="129" t="s">
        <v>307</v>
      </c>
      <c r="B9" s="260"/>
      <c r="C9" s="261"/>
      <c r="E9" s="116"/>
      <c r="G9" s="2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row>
    <row r="10" spans="1:116" s="26" customFormat="1" ht="17" x14ac:dyDescent="0.2">
      <c r="A10" s="130" t="s">
        <v>1</v>
      </c>
      <c r="B10" s="260"/>
      <c r="C10" s="261"/>
      <c r="E10" s="116"/>
      <c r="G10" s="2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row>
    <row r="11" spans="1:116" s="149" customFormat="1" ht="25" customHeight="1" x14ac:dyDescent="0.15">
      <c r="A11" s="173"/>
      <c r="B11" s="173"/>
      <c r="C11" s="173"/>
      <c r="D11" s="173"/>
      <c r="E11" s="174"/>
      <c r="F11" s="173"/>
      <c r="G11" s="278"/>
    </row>
    <row r="12" spans="1:116" s="101" customFormat="1" ht="85" x14ac:dyDescent="0.2">
      <c r="A12" s="175" t="s">
        <v>194</v>
      </c>
      <c r="B12" s="176" t="s">
        <v>173</v>
      </c>
      <c r="C12" s="176" t="s">
        <v>121</v>
      </c>
      <c r="D12" s="176" t="s">
        <v>122</v>
      </c>
      <c r="E12" s="177" t="s">
        <v>195</v>
      </c>
      <c r="F12" s="176" t="s">
        <v>124</v>
      </c>
      <c r="G12" s="178" t="s">
        <v>312</v>
      </c>
    </row>
    <row r="13" spans="1:116" ht="16" x14ac:dyDescent="0.2">
      <c r="A13" s="179" t="s">
        <v>72</v>
      </c>
      <c r="B13" s="180"/>
      <c r="C13" s="181">
        <v>120</v>
      </c>
      <c r="D13" s="180"/>
      <c r="E13" s="182">
        <f>((C13*D13)/1000)</f>
        <v>0</v>
      </c>
      <c r="F13" s="180"/>
      <c r="G13" s="99">
        <f>((E13*F13)*B13)*40</f>
        <v>0</v>
      </c>
    </row>
    <row r="14" spans="1:116" ht="16" x14ac:dyDescent="0.2">
      <c r="A14" s="179" t="s">
        <v>129</v>
      </c>
      <c r="B14" s="180"/>
      <c r="C14" s="181">
        <v>45</v>
      </c>
      <c r="D14" s="180"/>
      <c r="E14" s="182">
        <f t="shared" ref="E14:E47" si="0">((C14*D14)/1000)</f>
        <v>0</v>
      </c>
      <c r="F14" s="180"/>
      <c r="G14" s="99">
        <f t="shared" ref="G14:G47" si="1">((E14*F14)*B14)*40</f>
        <v>0</v>
      </c>
    </row>
    <row r="15" spans="1:116" ht="16" x14ac:dyDescent="0.2">
      <c r="A15" s="179" t="s">
        <v>130</v>
      </c>
      <c r="B15" s="180"/>
      <c r="C15" s="181">
        <v>5</v>
      </c>
      <c r="D15" s="180"/>
      <c r="E15" s="182">
        <f t="shared" si="0"/>
        <v>0</v>
      </c>
      <c r="F15" s="180"/>
      <c r="G15" s="99">
        <f t="shared" si="1"/>
        <v>0</v>
      </c>
    </row>
    <row r="16" spans="1:116" ht="16" x14ac:dyDescent="0.2">
      <c r="A16" s="179" t="s">
        <v>137</v>
      </c>
      <c r="B16" s="180"/>
      <c r="C16" s="181">
        <v>20</v>
      </c>
      <c r="D16" s="180"/>
      <c r="E16" s="182">
        <f t="shared" si="0"/>
        <v>0</v>
      </c>
      <c r="F16" s="180"/>
      <c r="G16" s="99">
        <f t="shared" si="1"/>
        <v>0</v>
      </c>
    </row>
    <row r="17" spans="1:7" ht="16" x14ac:dyDescent="0.2">
      <c r="A17" s="183" t="s">
        <v>90</v>
      </c>
      <c r="B17" s="180"/>
      <c r="C17" s="181">
        <v>36</v>
      </c>
      <c r="D17" s="180"/>
      <c r="E17" s="182">
        <f t="shared" si="0"/>
        <v>0</v>
      </c>
      <c r="F17" s="180"/>
      <c r="G17" s="99">
        <f t="shared" si="1"/>
        <v>0</v>
      </c>
    </row>
    <row r="18" spans="1:7" ht="16" x14ac:dyDescent="0.2">
      <c r="A18" s="183" t="s">
        <v>142</v>
      </c>
      <c r="B18" s="180"/>
      <c r="C18" s="181">
        <v>18</v>
      </c>
      <c r="D18" s="180"/>
      <c r="E18" s="182">
        <f t="shared" si="0"/>
        <v>0</v>
      </c>
      <c r="F18" s="180"/>
      <c r="G18" s="99">
        <f t="shared" si="1"/>
        <v>0</v>
      </c>
    </row>
    <row r="19" spans="1:7" ht="16" x14ac:dyDescent="0.2">
      <c r="A19" s="179" t="s">
        <v>196</v>
      </c>
      <c r="B19" s="180"/>
      <c r="C19" s="181">
        <v>13</v>
      </c>
      <c r="D19" s="180"/>
      <c r="E19" s="182">
        <f t="shared" si="0"/>
        <v>0</v>
      </c>
      <c r="F19" s="180"/>
      <c r="G19" s="99">
        <f t="shared" si="1"/>
        <v>0</v>
      </c>
    </row>
    <row r="20" spans="1:7" ht="16" x14ac:dyDescent="0.2">
      <c r="A20" s="179" t="s">
        <v>197</v>
      </c>
      <c r="B20" s="180"/>
      <c r="C20" s="181">
        <v>20</v>
      </c>
      <c r="D20" s="180"/>
      <c r="E20" s="182">
        <f t="shared" si="0"/>
        <v>0</v>
      </c>
      <c r="F20" s="180"/>
      <c r="G20" s="99">
        <f t="shared" si="1"/>
        <v>0</v>
      </c>
    </row>
    <row r="21" spans="1:7" ht="16" x14ac:dyDescent="0.2">
      <c r="A21" s="179" t="s">
        <v>84</v>
      </c>
      <c r="B21" s="180"/>
      <c r="C21" s="181">
        <v>60</v>
      </c>
      <c r="D21" s="180"/>
      <c r="E21" s="182">
        <f t="shared" si="0"/>
        <v>0</v>
      </c>
      <c r="F21" s="180"/>
      <c r="G21" s="99">
        <f t="shared" si="1"/>
        <v>0</v>
      </c>
    </row>
    <row r="22" spans="1:7" ht="16" x14ac:dyDescent="0.2">
      <c r="A22" s="179" t="s">
        <v>85</v>
      </c>
      <c r="B22" s="180"/>
      <c r="C22" s="181">
        <v>1500</v>
      </c>
      <c r="D22" s="180"/>
      <c r="E22" s="182">
        <f t="shared" si="0"/>
        <v>0</v>
      </c>
      <c r="F22" s="180"/>
      <c r="G22" s="99">
        <f t="shared" si="1"/>
        <v>0</v>
      </c>
    </row>
    <row r="23" spans="1:7" ht="16" x14ac:dyDescent="0.2">
      <c r="A23" s="179" t="s">
        <v>86</v>
      </c>
      <c r="B23" s="180"/>
      <c r="C23" s="181">
        <v>130</v>
      </c>
      <c r="D23" s="180"/>
      <c r="E23" s="182">
        <f t="shared" si="0"/>
        <v>0</v>
      </c>
      <c r="F23" s="180"/>
      <c r="G23" s="99">
        <f t="shared" si="1"/>
        <v>0</v>
      </c>
    </row>
    <row r="24" spans="1:7" ht="16" x14ac:dyDescent="0.2">
      <c r="A24" s="179" t="s">
        <v>198</v>
      </c>
      <c r="B24" s="180"/>
      <c r="C24" s="181">
        <v>400</v>
      </c>
      <c r="D24" s="180"/>
      <c r="E24" s="182">
        <f t="shared" si="0"/>
        <v>0</v>
      </c>
      <c r="F24" s="180"/>
      <c r="G24" s="99">
        <f t="shared" si="1"/>
        <v>0</v>
      </c>
    </row>
    <row r="25" spans="1:7" ht="16" x14ac:dyDescent="0.2">
      <c r="A25" s="179" t="s">
        <v>331</v>
      </c>
      <c r="B25" s="180"/>
      <c r="C25" s="181">
        <v>1400</v>
      </c>
      <c r="D25" s="180"/>
      <c r="E25" s="182">
        <f t="shared" si="0"/>
        <v>0</v>
      </c>
      <c r="F25" s="180"/>
      <c r="G25" s="99">
        <f t="shared" si="1"/>
        <v>0</v>
      </c>
    </row>
    <row r="26" spans="1:7" ht="31" x14ac:dyDescent="0.2">
      <c r="A26" s="179" t="s">
        <v>199</v>
      </c>
      <c r="B26" s="180"/>
      <c r="C26" s="181">
        <v>700</v>
      </c>
      <c r="D26" s="180"/>
      <c r="E26" s="182">
        <f t="shared" si="0"/>
        <v>0</v>
      </c>
      <c r="F26" s="180"/>
      <c r="G26" s="99">
        <f t="shared" si="1"/>
        <v>0</v>
      </c>
    </row>
    <row r="27" spans="1:7" ht="16" x14ac:dyDescent="0.2">
      <c r="A27" s="183" t="s">
        <v>89</v>
      </c>
      <c r="B27" s="180"/>
      <c r="C27" s="181">
        <v>750</v>
      </c>
      <c r="D27" s="180"/>
      <c r="E27" s="182">
        <f t="shared" si="0"/>
        <v>0</v>
      </c>
      <c r="F27" s="180"/>
      <c r="G27" s="99">
        <f t="shared" si="1"/>
        <v>0</v>
      </c>
    </row>
    <row r="28" spans="1:7" ht="16" x14ac:dyDescent="0.2">
      <c r="A28" s="179" t="s">
        <v>87</v>
      </c>
      <c r="B28" s="180"/>
      <c r="C28" s="181">
        <v>2300</v>
      </c>
      <c r="D28" s="180"/>
      <c r="E28" s="182">
        <f t="shared" si="0"/>
        <v>0</v>
      </c>
      <c r="F28" s="180"/>
      <c r="G28" s="99">
        <f t="shared" si="1"/>
        <v>0</v>
      </c>
    </row>
    <row r="29" spans="1:7" ht="16" x14ac:dyDescent="0.2">
      <c r="A29" s="183" t="s">
        <v>101</v>
      </c>
      <c r="B29" s="180"/>
      <c r="C29" s="181">
        <v>10</v>
      </c>
      <c r="D29" s="180"/>
      <c r="E29" s="182">
        <f t="shared" si="0"/>
        <v>0</v>
      </c>
      <c r="F29" s="180"/>
      <c r="G29" s="99">
        <f t="shared" si="1"/>
        <v>0</v>
      </c>
    </row>
    <row r="30" spans="1:7" ht="31" x14ac:dyDescent="0.2">
      <c r="A30" s="183" t="s">
        <v>144</v>
      </c>
      <c r="B30" s="106"/>
      <c r="C30" s="97">
        <v>1</v>
      </c>
      <c r="D30" s="106"/>
      <c r="E30" s="182">
        <f t="shared" si="0"/>
        <v>0</v>
      </c>
      <c r="F30" s="106"/>
      <c r="G30" s="99">
        <f t="shared" si="1"/>
        <v>0</v>
      </c>
    </row>
    <row r="31" spans="1:7" ht="16" x14ac:dyDescent="0.2">
      <c r="A31" s="184" t="s">
        <v>103</v>
      </c>
      <c r="B31" s="106"/>
      <c r="C31" s="97">
        <v>1</v>
      </c>
      <c r="D31" s="106"/>
      <c r="E31" s="182">
        <f t="shared" si="0"/>
        <v>0</v>
      </c>
      <c r="F31" s="106"/>
      <c r="G31" s="99">
        <f t="shared" si="1"/>
        <v>0</v>
      </c>
    </row>
    <row r="32" spans="1:7" ht="16" x14ac:dyDescent="0.2">
      <c r="A32" s="183" t="s">
        <v>146</v>
      </c>
      <c r="B32" s="106"/>
      <c r="C32" s="97">
        <v>200</v>
      </c>
      <c r="D32" s="106"/>
      <c r="E32" s="182">
        <f t="shared" si="0"/>
        <v>0</v>
      </c>
      <c r="F32" s="106"/>
      <c r="G32" s="99">
        <f t="shared" si="1"/>
        <v>0</v>
      </c>
    </row>
    <row r="33" spans="1:7" ht="16" x14ac:dyDescent="0.2">
      <c r="A33" s="183" t="s">
        <v>200</v>
      </c>
      <c r="B33" s="106"/>
      <c r="C33" s="97">
        <v>550</v>
      </c>
      <c r="D33" s="106"/>
      <c r="E33" s="182">
        <f t="shared" si="0"/>
        <v>0</v>
      </c>
      <c r="F33" s="106"/>
      <c r="G33" s="99">
        <f t="shared" si="1"/>
        <v>0</v>
      </c>
    </row>
    <row r="34" spans="1:7" ht="16" x14ac:dyDescent="0.2">
      <c r="A34" s="183" t="s">
        <v>201</v>
      </c>
      <c r="B34" s="106"/>
      <c r="C34" s="97">
        <v>100</v>
      </c>
      <c r="D34" s="106"/>
      <c r="E34" s="182">
        <f t="shared" si="0"/>
        <v>0</v>
      </c>
      <c r="F34" s="106"/>
      <c r="G34" s="99">
        <f t="shared" si="1"/>
        <v>0</v>
      </c>
    </row>
    <row r="35" spans="1:7" ht="16" x14ac:dyDescent="0.2">
      <c r="A35" s="183" t="s">
        <v>202</v>
      </c>
      <c r="B35" s="106"/>
      <c r="C35" s="97">
        <v>100</v>
      </c>
      <c r="D35" s="106"/>
      <c r="E35" s="182">
        <f t="shared" si="0"/>
        <v>0</v>
      </c>
      <c r="F35" s="106"/>
      <c r="G35" s="99">
        <f t="shared" si="1"/>
        <v>0</v>
      </c>
    </row>
    <row r="36" spans="1:7" ht="16" x14ac:dyDescent="0.2">
      <c r="A36" s="183" t="s">
        <v>203</v>
      </c>
      <c r="B36" s="106"/>
      <c r="C36" s="97">
        <v>1500</v>
      </c>
      <c r="D36" s="106"/>
      <c r="E36" s="182">
        <f t="shared" si="0"/>
        <v>0</v>
      </c>
      <c r="F36" s="106"/>
      <c r="G36" s="99">
        <f t="shared" si="1"/>
        <v>0</v>
      </c>
    </row>
    <row r="37" spans="1:7" ht="16" x14ac:dyDescent="0.2">
      <c r="A37" s="183" t="s">
        <v>204</v>
      </c>
      <c r="B37" s="106"/>
      <c r="C37" s="97">
        <v>570</v>
      </c>
      <c r="D37" s="106"/>
      <c r="E37" s="182">
        <f t="shared" si="0"/>
        <v>0</v>
      </c>
      <c r="F37" s="106"/>
      <c r="G37" s="99">
        <f t="shared" si="1"/>
        <v>0</v>
      </c>
    </row>
    <row r="38" spans="1:7" ht="16" x14ac:dyDescent="0.2">
      <c r="A38" s="183" t="s">
        <v>205</v>
      </c>
      <c r="B38" s="106"/>
      <c r="C38" s="97">
        <v>225</v>
      </c>
      <c r="D38" s="106"/>
      <c r="E38" s="182">
        <f t="shared" si="0"/>
        <v>0</v>
      </c>
      <c r="F38" s="106"/>
      <c r="G38" s="99">
        <f t="shared" si="1"/>
        <v>0</v>
      </c>
    </row>
    <row r="39" spans="1:7" ht="16" x14ac:dyDescent="0.2">
      <c r="A39" s="183" t="s">
        <v>206</v>
      </c>
      <c r="B39" s="106"/>
      <c r="C39" s="97">
        <v>1700</v>
      </c>
      <c r="D39" s="106"/>
      <c r="E39" s="182">
        <f t="shared" si="0"/>
        <v>0</v>
      </c>
      <c r="F39" s="106"/>
      <c r="G39" s="99">
        <f t="shared" si="1"/>
        <v>0</v>
      </c>
    </row>
    <row r="40" spans="1:7" ht="16" x14ac:dyDescent="0.2">
      <c r="A40" s="183" t="s">
        <v>207</v>
      </c>
      <c r="B40" s="106"/>
      <c r="C40" s="97">
        <v>125</v>
      </c>
      <c r="D40" s="106"/>
      <c r="E40" s="182">
        <f t="shared" si="0"/>
        <v>0</v>
      </c>
      <c r="F40" s="106"/>
      <c r="G40" s="99">
        <f t="shared" si="1"/>
        <v>0</v>
      </c>
    </row>
    <row r="41" spans="1:7" ht="16" x14ac:dyDescent="0.2">
      <c r="A41" s="183" t="s">
        <v>208</v>
      </c>
      <c r="B41" s="106"/>
      <c r="C41" s="97">
        <v>350</v>
      </c>
      <c r="D41" s="106"/>
      <c r="E41" s="182">
        <f t="shared" si="0"/>
        <v>0</v>
      </c>
      <c r="F41" s="106"/>
      <c r="G41" s="99">
        <f t="shared" si="1"/>
        <v>0</v>
      </c>
    </row>
    <row r="42" spans="1:7" ht="16" x14ac:dyDescent="0.2">
      <c r="A42" s="183" t="s">
        <v>209</v>
      </c>
      <c r="B42" s="106"/>
      <c r="C42" s="97">
        <v>750</v>
      </c>
      <c r="D42" s="106"/>
      <c r="E42" s="182">
        <f t="shared" si="0"/>
        <v>0</v>
      </c>
      <c r="F42" s="106"/>
      <c r="G42" s="99">
        <f t="shared" si="1"/>
        <v>0</v>
      </c>
    </row>
    <row r="43" spans="1:7" ht="16" x14ac:dyDescent="0.2">
      <c r="A43" s="183" t="s">
        <v>210</v>
      </c>
      <c r="B43" s="106"/>
      <c r="C43" s="97">
        <v>2000</v>
      </c>
      <c r="D43" s="106"/>
      <c r="E43" s="182">
        <f t="shared" si="0"/>
        <v>0</v>
      </c>
      <c r="F43" s="106"/>
      <c r="G43" s="99">
        <f t="shared" si="1"/>
        <v>0</v>
      </c>
    </row>
    <row r="44" spans="1:7" ht="16" x14ac:dyDescent="0.2">
      <c r="A44" s="183" t="s">
        <v>211</v>
      </c>
      <c r="B44" s="106"/>
      <c r="C44" s="97">
        <v>450</v>
      </c>
      <c r="D44" s="106"/>
      <c r="E44" s="182">
        <f t="shared" si="0"/>
        <v>0</v>
      </c>
      <c r="F44" s="106"/>
      <c r="G44" s="99">
        <f t="shared" si="1"/>
        <v>0</v>
      </c>
    </row>
    <row r="45" spans="1:7" ht="16" x14ac:dyDescent="0.2">
      <c r="A45" s="183" t="s">
        <v>212</v>
      </c>
      <c r="B45" s="106"/>
      <c r="C45" s="97">
        <v>230</v>
      </c>
      <c r="D45" s="106"/>
      <c r="E45" s="182">
        <f t="shared" si="0"/>
        <v>0</v>
      </c>
      <c r="F45" s="106"/>
      <c r="G45" s="99">
        <f t="shared" si="1"/>
        <v>0</v>
      </c>
    </row>
    <row r="46" spans="1:7" ht="16" x14ac:dyDescent="0.2">
      <c r="A46" s="183" t="s">
        <v>213</v>
      </c>
      <c r="B46" s="106"/>
      <c r="C46" s="97">
        <v>44</v>
      </c>
      <c r="D46" s="106"/>
      <c r="E46" s="182">
        <f t="shared" si="0"/>
        <v>0</v>
      </c>
      <c r="F46" s="106"/>
      <c r="G46" s="99">
        <f t="shared" si="1"/>
        <v>0</v>
      </c>
    </row>
    <row r="47" spans="1:7" ht="16" x14ac:dyDescent="0.2">
      <c r="A47" s="183" t="s">
        <v>214</v>
      </c>
      <c r="B47" s="106"/>
      <c r="C47" s="97">
        <v>300</v>
      </c>
      <c r="D47" s="106"/>
      <c r="E47" s="182">
        <f t="shared" si="0"/>
        <v>0</v>
      </c>
      <c r="F47" s="106"/>
      <c r="G47" s="99">
        <f t="shared" si="1"/>
        <v>0</v>
      </c>
    </row>
    <row r="48" spans="1:7" ht="16" thickBot="1" x14ac:dyDescent="0.25">
      <c r="A48" s="185"/>
      <c r="B48" s="186"/>
      <c r="C48" s="186"/>
      <c r="D48" s="186"/>
      <c r="E48" s="187"/>
      <c r="F48" s="186"/>
      <c r="G48" s="188">
        <f>SUM(G13:G47)</f>
        <v>0</v>
      </c>
    </row>
    <row r="49" spans="1:7" ht="16" thickTop="1" x14ac:dyDescent="0.2"/>
    <row r="50" spans="1:7" ht="191.5" customHeight="1" x14ac:dyDescent="0.2">
      <c r="A50" s="280" t="s">
        <v>215</v>
      </c>
      <c r="B50" s="280"/>
      <c r="C50" s="280"/>
      <c r="D50" s="280"/>
      <c r="E50" s="280"/>
      <c r="F50" s="280"/>
      <c r="G50" s="280"/>
    </row>
  </sheetData>
  <mergeCells count="6">
    <mergeCell ref="G7:G11"/>
    <mergeCell ref="B8:C8"/>
    <mergeCell ref="B9:C9"/>
    <mergeCell ref="B10:C10"/>
    <mergeCell ref="A50:G50"/>
    <mergeCell ref="B7:C7"/>
  </mergeCells>
  <phoneticPr fontId="5" type="noConversion"/>
  <pageMargins left="0.74803149606299213" right="0.74803149606299213" top="0.98425196850393704" bottom="0.98425196850393704" header="0.51181102362204722" footer="0.51181102362204722"/>
  <pageSetup paperSize="9" scale="67"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K27"/>
  <sheetViews>
    <sheetView zoomScaleNormal="100" zoomScalePageLayoutView="200" workbookViewId="0">
      <selection activeCell="B3" sqref="B3"/>
    </sheetView>
  </sheetViews>
  <sheetFormatPr baseColWidth="10" defaultColWidth="10.83203125" defaultRowHeight="15" x14ac:dyDescent="0.2"/>
  <cols>
    <col min="1" max="1" width="25.6640625" customWidth="1"/>
    <col min="2" max="2" width="15.6640625" customWidth="1"/>
    <col min="3" max="3" width="15.6640625" style="2" customWidth="1"/>
    <col min="4" max="4" width="15.6640625" customWidth="1"/>
    <col min="5" max="5" width="15.6640625" style="3" customWidth="1"/>
    <col min="6" max="7" width="15.6640625" customWidth="1"/>
    <col min="8" max="8" width="15.6640625" style="3" customWidth="1"/>
  </cols>
  <sheetData>
    <row r="1" spans="1:115" s="10" customFormat="1" ht="21" thickTop="1" x14ac:dyDescent="0.2">
      <c r="A1" s="124"/>
      <c r="B1" s="43" t="s">
        <v>302</v>
      </c>
      <c r="C1" s="110"/>
      <c r="D1" s="44"/>
      <c r="E1" s="44"/>
      <c r="F1" s="110"/>
      <c r="G1" s="44"/>
      <c r="H1" s="120"/>
    </row>
    <row r="2" spans="1:115" s="12" customFormat="1" ht="25" x14ac:dyDescent="0.25">
      <c r="A2" s="125"/>
      <c r="B2" s="46" t="s">
        <v>338</v>
      </c>
      <c r="C2" s="111"/>
      <c r="D2" s="47"/>
      <c r="E2" s="47"/>
      <c r="F2" s="111"/>
      <c r="G2" s="47"/>
      <c r="H2" s="121"/>
    </row>
    <row r="3" spans="1:115" s="14" customFormat="1" ht="11" x14ac:dyDescent="0.15">
      <c r="A3" s="126"/>
      <c r="B3" s="49"/>
      <c r="C3" s="112"/>
      <c r="D3" s="50"/>
      <c r="E3" s="50"/>
      <c r="F3" s="112"/>
      <c r="G3" s="50"/>
      <c r="H3" s="122"/>
    </row>
    <row r="4" spans="1:115" s="14" customFormat="1" ht="12" thickBot="1" x14ac:dyDescent="0.2">
      <c r="A4" s="127"/>
      <c r="B4" s="52"/>
      <c r="C4" s="113"/>
      <c r="D4" s="53"/>
      <c r="E4" s="53"/>
      <c r="F4" s="113"/>
      <c r="G4" s="53"/>
      <c r="H4" s="54" t="s">
        <v>304</v>
      </c>
    </row>
    <row r="5" spans="1:115" s="18" customFormat="1" thickTop="1" x14ac:dyDescent="0.15">
      <c r="A5" s="73"/>
      <c r="C5" s="114"/>
      <c r="F5" s="114"/>
      <c r="H5" s="114"/>
    </row>
    <row r="6" spans="1:115" ht="18" x14ac:dyDescent="0.2">
      <c r="A6" s="78" t="s">
        <v>216</v>
      </c>
      <c r="B6" s="78"/>
      <c r="C6" s="78"/>
      <c r="D6" s="78"/>
      <c r="E6" s="78"/>
      <c r="F6" s="78"/>
      <c r="G6" s="78"/>
      <c r="H6" s="78"/>
    </row>
    <row r="7" spans="1:115" s="26" customFormat="1" ht="18" x14ac:dyDescent="0.2">
      <c r="A7" s="128" t="s">
        <v>306</v>
      </c>
      <c r="B7" s="260"/>
      <c r="C7" s="261"/>
      <c r="E7" s="116"/>
      <c r="G7" s="78"/>
      <c r="H7" s="278" t="s">
        <v>126</v>
      </c>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row>
    <row r="8" spans="1:115" s="26" customFormat="1" ht="18" x14ac:dyDescent="0.2">
      <c r="A8" s="129" t="s">
        <v>323</v>
      </c>
      <c r="B8" s="260"/>
      <c r="C8" s="261"/>
      <c r="E8" s="116"/>
      <c r="G8" s="78"/>
      <c r="H8" s="2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x14ac:dyDescent="0.2">
      <c r="A9" s="129" t="s">
        <v>307</v>
      </c>
      <c r="B9" s="260"/>
      <c r="C9" s="261"/>
      <c r="E9" s="116"/>
      <c r="G9" s="78"/>
      <c r="H9" s="2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8" x14ac:dyDescent="0.2">
      <c r="A10" s="130" t="s">
        <v>1</v>
      </c>
      <c r="B10" s="260"/>
      <c r="C10" s="261"/>
      <c r="E10" s="116"/>
      <c r="G10" s="78"/>
      <c r="H10" s="2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ht="22" customHeight="1" x14ac:dyDescent="0.2">
      <c r="A11" s="6"/>
      <c r="B11" s="6"/>
      <c r="C11" s="6"/>
      <c r="D11" s="6"/>
      <c r="E11" s="6"/>
      <c r="F11" s="6"/>
      <c r="G11" s="6"/>
      <c r="H11" s="278"/>
    </row>
    <row r="12" spans="1:115" s="101" customFormat="1" ht="102" x14ac:dyDescent="0.2">
      <c r="A12" s="175" t="s">
        <v>217</v>
      </c>
      <c r="B12" s="176" t="s">
        <v>69</v>
      </c>
      <c r="C12" s="176" t="s">
        <v>121</v>
      </c>
      <c r="D12" s="176" t="s">
        <v>122</v>
      </c>
      <c r="E12" s="177" t="s">
        <v>150</v>
      </c>
      <c r="F12" s="176" t="s">
        <v>124</v>
      </c>
      <c r="G12" s="176" t="s">
        <v>125</v>
      </c>
      <c r="H12" s="178" t="s">
        <v>312</v>
      </c>
    </row>
    <row r="13" spans="1:115" s="7" customFormat="1" x14ac:dyDescent="0.2">
      <c r="A13" s="166" t="s">
        <v>218</v>
      </c>
      <c r="B13" s="166"/>
      <c r="C13" s="167">
        <v>200</v>
      </c>
      <c r="D13" s="166"/>
      <c r="E13" s="168">
        <f>(C13*D13)/1000</f>
        <v>0</v>
      </c>
      <c r="F13" s="166"/>
      <c r="G13" s="166"/>
      <c r="H13" s="168">
        <f>((E13*F13)*B13)*G13</f>
        <v>0</v>
      </c>
    </row>
    <row r="14" spans="1:115" s="7" customFormat="1" x14ac:dyDescent="0.2">
      <c r="A14" s="152" t="s">
        <v>219</v>
      </c>
      <c r="B14" s="152"/>
      <c r="C14" s="153">
        <v>60</v>
      </c>
      <c r="D14" s="152"/>
      <c r="E14" s="155">
        <f t="shared" ref="E14:E24" si="0">(C14*D14)/1000</f>
        <v>0</v>
      </c>
      <c r="F14" s="152"/>
      <c r="G14" s="152"/>
      <c r="H14" s="155">
        <f t="shared" ref="H14:H24" si="1">((E14*F14)*B14)*G14</f>
        <v>0</v>
      </c>
    </row>
    <row r="15" spans="1:115" s="7" customFormat="1" x14ac:dyDescent="0.2">
      <c r="A15" s="152" t="s">
        <v>91</v>
      </c>
      <c r="B15" s="152"/>
      <c r="C15" s="153">
        <v>36</v>
      </c>
      <c r="D15" s="152"/>
      <c r="E15" s="155">
        <f t="shared" si="0"/>
        <v>0</v>
      </c>
      <c r="F15" s="152"/>
      <c r="G15" s="152"/>
      <c r="H15" s="155">
        <f t="shared" si="1"/>
        <v>0</v>
      </c>
    </row>
    <row r="16" spans="1:115" s="7" customFormat="1" x14ac:dyDescent="0.2">
      <c r="A16" s="152" t="s">
        <v>91</v>
      </c>
      <c r="B16" s="152"/>
      <c r="C16" s="189">
        <v>18</v>
      </c>
      <c r="D16" s="152"/>
      <c r="E16" s="155">
        <f t="shared" si="0"/>
        <v>0</v>
      </c>
      <c r="F16" s="152"/>
      <c r="G16" s="152"/>
      <c r="H16" s="155">
        <f t="shared" si="1"/>
        <v>0</v>
      </c>
    </row>
    <row r="17" spans="1:8" s="7" customFormat="1" x14ac:dyDescent="0.2">
      <c r="A17" s="152" t="s">
        <v>92</v>
      </c>
      <c r="B17" s="152"/>
      <c r="C17" s="189">
        <v>28</v>
      </c>
      <c r="D17" s="152"/>
      <c r="E17" s="155">
        <f t="shared" si="0"/>
        <v>0</v>
      </c>
      <c r="F17" s="152"/>
      <c r="G17" s="152"/>
      <c r="H17" s="155">
        <f t="shared" si="1"/>
        <v>0</v>
      </c>
    </row>
    <row r="18" spans="1:8" s="7" customFormat="1" x14ac:dyDescent="0.2">
      <c r="A18" s="152" t="s">
        <v>93</v>
      </c>
      <c r="B18" s="152"/>
      <c r="C18" s="189">
        <v>14</v>
      </c>
      <c r="D18" s="152"/>
      <c r="E18" s="155">
        <f t="shared" si="0"/>
        <v>0</v>
      </c>
      <c r="F18" s="152"/>
      <c r="G18" s="152"/>
      <c r="H18" s="155">
        <f t="shared" si="1"/>
        <v>0</v>
      </c>
    </row>
    <row r="19" spans="1:8" s="7" customFormat="1" x14ac:dyDescent="0.2">
      <c r="A19" s="152" t="s">
        <v>220</v>
      </c>
      <c r="B19" s="152"/>
      <c r="C19" s="189">
        <v>25</v>
      </c>
      <c r="D19" s="152"/>
      <c r="E19" s="155">
        <f t="shared" si="0"/>
        <v>0</v>
      </c>
      <c r="F19" s="152"/>
      <c r="G19" s="152"/>
      <c r="H19" s="155">
        <f t="shared" si="1"/>
        <v>0</v>
      </c>
    </row>
    <row r="20" spans="1:8" s="7" customFormat="1" x14ac:dyDescent="0.2">
      <c r="A20" s="152" t="s">
        <v>221</v>
      </c>
      <c r="B20" s="152"/>
      <c r="C20" s="153">
        <v>12</v>
      </c>
      <c r="D20" s="152"/>
      <c r="E20" s="155">
        <f t="shared" si="0"/>
        <v>0</v>
      </c>
      <c r="F20" s="152"/>
      <c r="G20" s="152"/>
      <c r="H20" s="155">
        <f t="shared" si="1"/>
        <v>0</v>
      </c>
    </row>
    <row r="21" spans="1:8" s="7" customFormat="1" x14ac:dyDescent="0.2">
      <c r="A21" s="152" t="s">
        <v>137</v>
      </c>
      <c r="B21" s="152"/>
      <c r="C21" s="153">
        <v>1</v>
      </c>
      <c r="D21" s="152"/>
      <c r="E21" s="155">
        <f t="shared" si="0"/>
        <v>0</v>
      </c>
      <c r="F21" s="152"/>
      <c r="G21" s="152"/>
      <c r="H21" s="155">
        <f t="shared" si="1"/>
        <v>0</v>
      </c>
    </row>
    <row r="22" spans="1:8" s="7" customFormat="1" x14ac:dyDescent="0.2">
      <c r="A22" s="152" t="s">
        <v>222</v>
      </c>
      <c r="B22" s="152"/>
      <c r="C22" s="189">
        <v>5</v>
      </c>
      <c r="D22" s="152"/>
      <c r="E22" s="155">
        <f t="shared" si="0"/>
        <v>0</v>
      </c>
      <c r="F22" s="152"/>
      <c r="G22" s="152"/>
      <c r="H22" s="155">
        <f t="shared" si="1"/>
        <v>0</v>
      </c>
    </row>
    <row r="23" spans="1:8" s="7" customFormat="1" x14ac:dyDescent="0.2">
      <c r="A23" s="152" t="s">
        <v>223</v>
      </c>
      <c r="B23" s="152"/>
      <c r="C23" s="153">
        <v>1100</v>
      </c>
      <c r="D23" s="152"/>
      <c r="E23" s="155">
        <f t="shared" si="0"/>
        <v>0</v>
      </c>
      <c r="F23" s="152"/>
      <c r="G23" s="152"/>
      <c r="H23" s="155">
        <f t="shared" si="1"/>
        <v>0</v>
      </c>
    </row>
    <row r="24" spans="1:8" s="7" customFormat="1" x14ac:dyDescent="0.2">
      <c r="A24" s="152" t="s">
        <v>224</v>
      </c>
      <c r="B24" s="152"/>
      <c r="C24" s="153">
        <v>6.5</v>
      </c>
      <c r="D24" s="152"/>
      <c r="E24" s="155">
        <f t="shared" si="0"/>
        <v>0</v>
      </c>
      <c r="F24" s="152"/>
      <c r="G24" s="152"/>
      <c r="H24" s="155">
        <f t="shared" si="1"/>
        <v>0</v>
      </c>
    </row>
    <row r="25" spans="1:8" s="7" customFormat="1" ht="16" thickBot="1" x14ac:dyDescent="0.25">
      <c r="H25" s="191">
        <f>SUM(H13:H24)</f>
        <v>0</v>
      </c>
    </row>
    <row r="26" spans="1:8" s="7" customFormat="1" ht="16" thickTop="1" x14ac:dyDescent="0.2"/>
    <row r="27" spans="1:8" s="7" customFormat="1" ht="152" customHeight="1" x14ac:dyDescent="0.2">
      <c r="A27" s="280" t="s">
        <v>225</v>
      </c>
      <c r="B27" s="280"/>
      <c r="C27" s="280"/>
      <c r="D27" s="280"/>
      <c r="E27" s="280"/>
      <c r="F27" s="280"/>
      <c r="G27" s="280"/>
      <c r="H27" s="280"/>
    </row>
  </sheetData>
  <mergeCells count="6">
    <mergeCell ref="A27:H27"/>
    <mergeCell ref="B7:C7"/>
    <mergeCell ref="B8:C8"/>
    <mergeCell ref="B9:C9"/>
    <mergeCell ref="B10:C10"/>
    <mergeCell ref="H7:H11"/>
  </mergeCells>
  <phoneticPr fontId="5" type="noConversion"/>
  <pageMargins left="0.74803149606299213" right="0.74803149606299213" top="0.98425196850393704" bottom="0.98425196850393704" header="0.51181102362204722" footer="0.51181102362204722"/>
  <pageSetup paperSize="9" scale="64" fitToHeight="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K32"/>
  <sheetViews>
    <sheetView zoomScale="110" zoomScaleNormal="110" zoomScalePageLayoutView="200" workbookViewId="0">
      <selection activeCell="B3" sqref="B3"/>
    </sheetView>
  </sheetViews>
  <sheetFormatPr baseColWidth="10" defaultColWidth="8.83203125" defaultRowHeight="15" x14ac:dyDescent="0.2"/>
  <cols>
    <col min="1" max="1" width="25.6640625" customWidth="1"/>
    <col min="2" max="8" width="15.6640625" customWidth="1"/>
  </cols>
  <sheetData>
    <row r="1" spans="1:115" s="10" customFormat="1" ht="21" thickTop="1" x14ac:dyDescent="0.2">
      <c r="A1" s="124"/>
      <c r="B1" s="43" t="s">
        <v>302</v>
      </c>
      <c r="C1" s="110"/>
      <c r="D1" s="44"/>
      <c r="E1" s="44"/>
      <c r="F1" s="110"/>
      <c r="G1" s="44"/>
      <c r="H1" s="120"/>
    </row>
    <row r="2" spans="1:115" s="12" customFormat="1" ht="25" x14ac:dyDescent="0.25">
      <c r="A2" s="125"/>
      <c r="B2" s="46" t="s">
        <v>338</v>
      </c>
      <c r="C2" s="111"/>
      <c r="D2" s="47"/>
      <c r="E2" s="47"/>
      <c r="F2" s="111"/>
      <c r="G2" s="47"/>
      <c r="H2" s="121"/>
    </row>
    <row r="3" spans="1:115" s="14" customFormat="1" ht="11" x14ac:dyDescent="0.15">
      <c r="A3" s="126"/>
      <c r="B3" s="49"/>
      <c r="C3" s="112"/>
      <c r="D3" s="50"/>
      <c r="E3" s="50"/>
      <c r="F3" s="112"/>
      <c r="G3" s="50"/>
      <c r="H3" s="122"/>
    </row>
    <row r="4" spans="1:115" s="14" customFormat="1" ht="12" thickBot="1" x14ac:dyDescent="0.2">
      <c r="A4" s="127"/>
      <c r="B4" s="52"/>
      <c r="C4" s="113"/>
      <c r="D4" s="53"/>
      <c r="E4" s="53"/>
      <c r="F4" s="113"/>
      <c r="G4" s="53"/>
      <c r="H4" s="54" t="s">
        <v>304</v>
      </c>
    </row>
    <row r="5" spans="1:115" s="18" customFormat="1" thickTop="1" x14ac:dyDescent="0.15">
      <c r="A5" s="73"/>
      <c r="C5" s="114"/>
      <c r="F5" s="114"/>
      <c r="H5" s="114"/>
    </row>
    <row r="6" spans="1:115" ht="18" x14ac:dyDescent="0.2">
      <c r="A6" s="78" t="s">
        <v>226</v>
      </c>
      <c r="B6" s="78"/>
      <c r="C6" s="78"/>
      <c r="D6" s="78"/>
      <c r="E6" s="78"/>
      <c r="F6" s="78"/>
      <c r="G6" s="78"/>
      <c r="H6" s="78"/>
    </row>
    <row r="7" spans="1:115" s="26" customFormat="1" ht="18" x14ac:dyDescent="0.2">
      <c r="A7" s="128" t="s">
        <v>306</v>
      </c>
      <c r="B7" s="260"/>
      <c r="C7" s="261"/>
      <c r="E7" s="116"/>
      <c r="G7" s="78"/>
      <c r="H7" s="78"/>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row>
    <row r="8" spans="1:115" s="26" customFormat="1" ht="18" x14ac:dyDescent="0.2">
      <c r="A8" s="129" t="s">
        <v>323</v>
      </c>
      <c r="B8" s="260"/>
      <c r="C8" s="261"/>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x14ac:dyDescent="0.2">
      <c r="A9" s="129" t="s">
        <v>307</v>
      </c>
      <c r="B9" s="260"/>
      <c r="C9" s="261"/>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8" x14ac:dyDescent="0.2">
      <c r="A10" s="130" t="s">
        <v>1</v>
      </c>
      <c r="B10" s="260"/>
      <c r="C10" s="261"/>
      <c r="E10" s="116"/>
      <c r="G10" s="78"/>
      <c r="H10" s="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ht="26" x14ac:dyDescent="0.2">
      <c r="A11" s="6"/>
      <c r="B11" s="6"/>
      <c r="C11" s="6"/>
      <c r="D11" s="6"/>
      <c r="E11" s="6"/>
      <c r="F11" s="6"/>
      <c r="G11" s="6"/>
      <c r="H11" s="6"/>
    </row>
    <row r="12" spans="1:115" s="101" customFormat="1" ht="68" x14ac:dyDescent="0.2">
      <c r="A12" s="175" t="s">
        <v>227</v>
      </c>
      <c r="B12" s="176" t="s">
        <v>228</v>
      </c>
      <c r="C12" s="176" t="s">
        <v>229</v>
      </c>
      <c r="D12" s="176" t="s">
        <v>230</v>
      </c>
      <c r="E12" s="177" t="s">
        <v>231</v>
      </c>
      <c r="F12" s="176" t="s">
        <v>232</v>
      </c>
      <c r="G12" s="176" t="s">
        <v>233</v>
      </c>
      <c r="H12" s="178" t="s">
        <v>234</v>
      </c>
    </row>
    <row r="13" spans="1:115" x14ac:dyDescent="0.2">
      <c r="A13" s="169" t="s">
        <v>235</v>
      </c>
      <c r="B13" s="169"/>
      <c r="C13" s="153">
        <v>37</v>
      </c>
      <c r="D13" s="169"/>
      <c r="E13" s="169">
        <f t="shared" ref="E13:E22" si="0">(C13*D13)*B13</f>
        <v>0</v>
      </c>
      <c r="F13" s="169"/>
      <c r="G13" s="169" t="s">
        <v>236</v>
      </c>
      <c r="H13" s="155">
        <f>(E13*F13)</f>
        <v>0</v>
      </c>
    </row>
    <row r="14" spans="1:115" x14ac:dyDescent="0.2">
      <c r="A14" s="169" t="s">
        <v>237</v>
      </c>
      <c r="B14" s="169"/>
      <c r="C14" s="153">
        <v>13</v>
      </c>
      <c r="D14" s="169"/>
      <c r="E14" s="169">
        <f t="shared" si="0"/>
        <v>0</v>
      </c>
      <c r="F14" s="169"/>
      <c r="G14" s="169" t="s">
        <v>236</v>
      </c>
      <c r="H14" s="155">
        <f>(E14*F14)</f>
        <v>0</v>
      </c>
    </row>
    <row r="15" spans="1:115" x14ac:dyDescent="0.2">
      <c r="A15" s="169" t="s">
        <v>238</v>
      </c>
      <c r="B15" s="169"/>
      <c r="C15" s="153">
        <v>199</v>
      </c>
      <c r="D15" s="169"/>
      <c r="E15" s="169">
        <f t="shared" si="0"/>
        <v>0</v>
      </c>
      <c r="F15" s="169"/>
      <c r="G15" s="169" t="s">
        <v>239</v>
      </c>
      <c r="H15" s="155">
        <f>E15*F15</f>
        <v>0</v>
      </c>
    </row>
    <row r="16" spans="1:115" x14ac:dyDescent="0.2">
      <c r="A16" s="169" t="s">
        <v>240</v>
      </c>
      <c r="B16" s="169"/>
      <c r="C16" s="153">
        <v>23</v>
      </c>
      <c r="D16" s="169"/>
      <c r="E16" s="169">
        <f t="shared" si="0"/>
        <v>0</v>
      </c>
      <c r="F16" s="169"/>
      <c r="G16" s="169" t="s">
        <v>241</v>
      </c>
      <c r="H16" s="155">
        <f>(E16*F16)*16</f>
        <v>0</v>
      </c>
      <c r="J16" t="s">
        <v>147</v>
      </c>
    </row>
    <row r="17" spans="1:11" x14ac:dyDescent="0.2">
      <c r="A17" s="169" t="s">
        <v>240</v>
      </c>
      <c r="B17" s="169"/>
      <c r="C17" s="153">
        <v>9</v>
      </c>
      <c r="D17" s="169"/>
      <c r="E17" s="169">
        <f t="shared" si="0"/>
        <v>0</v>
      </c>
      <c r="F17" s="169"/>
      <c r="G17" s="169" t="s">
        <v>241</v>
      </c>
      <c r="H17" s="155">
        <f>(E17*F17)*16</f>
        <v>0</v>
      </c>
    </row>
    <row r="18" spans="1:11" x14ac:dyDescent="0.2">
      <c r="A18" s="169" t="s">
        <v>242</v>
      </c>
      <c r="B18" s="169"/>
      <c r="C18" s="153">
        <v>58</v>
      </c>
      <c r="D18" s="169"/>
      <c r="E18" s="169">
        <f t="shared" si="0"/>
        <v>0</v>
      </c>
      <c r="F18" s="169"/>
      <c r="G18" s="169" t="s">
        <v>243</v>
      </c>
      <c r="H18" s="155">
        <f>(E18*F18)*40</f>
        <v>0</v>
      </c>
    </row>
    <row r="19" spans="1:11" x14ac:dyDescent="0.2">
      <c r="A19" s="169" t="s">
        <v>244</v>
      </c>
      <c r="B19" s="169"/>
      <c r="C19" s="153">
        <v>37</v>
      </c>
      <c r="D19" s="169"/>
      <c r="E19" s="169">
        <f t="shared" si="0"/>
        <v>0</v>
      </c>
      <c r="F19" s="169"/>
      <c r="G19" s="169" t="s">
        <v>236</v>
      </c>
      <c r="H19" s="155">
        <f>(E19*F19)</f>
        <v>0</v>
      </c>
    </row>
    <row r="20" spans="1:11" x14ac:dyDescent="0.2">
      <c r="A20" s="169" t="s">
        <v>244</v>
      </c>
      <c r="B20" s="169"/>
      <c r="C20" s="153">
        <v>9</v>
      </c>
      <c r="D20" s="169"/>
      <c r="E20" s="169">
        <f t="shared" si="0"/>
        <v>0</v>
      </c>
      <c r="F20" s="169"/>
      <c r="G20" s="169" t="s">
        <v>236</v>
      </c>
      <c r="H20" s="155">
        <f>(E20*F20)</f>
        <v>0</v>
      </c>
    </row>
    <row r="21" spans="1:11" x14ac:dyDescent="0.2">
      <c r="A21" s="169" t="s">
        <v>245</v>
      </c>
      <c r="B21" s="169"/>
      <c r="C21" s="153">
        <v>37</v>
      </c>
      <c r="D21" s="169"/>
      <c r="E21" s="169">
        <f t="shared" si="0"/>
        <v>0</v>
      </c>
      <c r="F21" s="169"/>
      <c r="G21" s="169" t="s">
        <v>236</v>
      </c>
      <c r="H21" s="155">
        <f t="shared" ref="H21:H22" si="1">(E21*F21)</f>
        <v>0</v>
      </c>
      <c r="K21" s="5"/>
    </row>
    <row r="22" spans="1:11" x14ac:dyDescent="0.2">
      <c r="A22" s="169" t="s">
        <v>245</v>
      </c>
      <c r="B22" s="169"/>
      <c r="C22" s="153">
        <v>9</v>
      </c>
      <c r="D22" s="169"/>
      <c r="E22" s="169">
        <f t="shared" si="0"/>
        <v>0</v>
      </c>
      <c r="F22" s="169"/>
      <c r="G22" s="169" t="s">
        <v>236</v>
      </c>
      <c r="H22" s="155">
        <f t="shared" si="1"/>
        <v>0</v>
      </c>
    </row>
    <row r="23" spans="1:11" x14ac:dyDescent="0.2">
      <c r="A23" s="169" t="s">
        <v>246</v>
      </c>
      <c r="B23" s="169"/>
      <c r="C23" s="153">
        <v>23</v>
      </c>
      <c r="D23" s="169"/>
      <c r="E23" s="169">
        <f>(C23*D23)*B23</f>
        <v>0</v>
      </c>
      <c r="F23" s="169"/>
      <c r="G23" s="169" t="s">
        <v>236</v>
      </c>
      <c r="H23" s="155">
        <f>(E23*F23)</f>
        <v>0</v>
      </c>
    </row>
    <row r="24" spans="1:11" x14ac:dyDescent="0.2">
      <c r="A24" s="169" t="s">
        <v>246</v>
      </c>
      <c r="B24" s="169"/>
      <c r="C24" s="153">
        <v>9</v>
      </c>
      <c r="D24" s="169"/>
      <c r="E24" s="169">
        <f>(C24*D24)*B24</f>
        <v>0</v>
      </c>
      <c r="F24" s="169"/>
      <c r="G24" s="169" t="s">
        <v>236</v>
      </c>
      <c r="H24" s="155">
        <f>(E24*F24)</f>
        <v>0</v>
      </c>
    </row>
    <row r="25" spans="1:11" x14ac:dyDescent="0.2">
      <c r="A25" s="169" t="s">
        <v>247</v>
      </c>
      <c r="B25" s="169"/>
      <c r="C25" s="153">
        <v>23</v>
      </c>
      <c r="D25" s="169"/>
      <c r="E25" s="169">
        <f>(C25*D25)*B25</f>
        <v>0</v>
      </c>
      <c r="F25" s="169"/>
      <c r="G25" s="169" t="s">
        <v>248</v>
      </c>
      <c r="H25" s="155">
        <f>(E25*F25)</f>
        <v>0</v>
      </c>
    </row>
    <row r="26" spans="1:11" ht="32" customHeight="1" thickBot="1" x14ac:dyDescent="0.25">
      <c r="A26" s="18"/>
      <c r="B26" s="18"/>
      <c r="C26" s="18"/>
      <c r="D26" s="18"/>
      <c r="E26" s="18"/>
      <c r="F26" s="18"/>
      <c r="G26" s="151" t="s">
        <v>249</v>
      </c>
      <c r="H26" s="191">
        <f>SUM(H13:H25)</f>
        <v>0</v>
      </c>
    </row>
    <row r="27" spans="1:11" ht="16" thickTop="1" x14ac:dyDescent="0.2">
      <c r="A27" s="18"/>
      <c r="B27" s="18"/>
      <c r="C27" s="18"/>
      <c r="D27" s="18"/>
      <c r="E27" s="18"/>
      <c r="F27" s="18"/>
      <c r="G27" s="18"/>
      <c r="H27" s="18"/>
    </row>
    <row r="28" spans="1:11" x14ac:dyDescent="0.2">
      <c r="A28" s="280" t="s">
        <v>250</v>
      </c>
      <c r="B28" s="280"/>
      <c r="C28" s="280"/>
      <c r="D28" s="280"/>
      <c r="E28" s="280"/>
      <c r="F28" s="280"/>
      <c r="G28" s="280"/>
      <c r="H28" s="280"/>
    </row>
    <row r="29" spans="1:11" x14ac:dyDescent="0.2">
      <c r="A29" s="280"/>
      <c r="B29" s="280"/>
      <c r="C29" s="280"/>
      <c r="D29" s="280"/>
      <c r="E29" s="280"/>
      <c r="F29" s="280"/>
      <c r="G29" s="280"/>
      <c r="H29" s="280"/>
    </row>
    <row r="30" spans="1:11" x14ac:dyDescent="0.2">
      <c r="A30" s="280"/>
      <c r="B30" s="280"/>
      <c r="C30" s="280"/>
      <c r="D30" s="280"/>
      <c r="E30" s="280"/>
      <c r="F30" s="280"/>
      <c r="G30" s="280"/>
      <c r="H30" s="280"/>
    </row>
    <row r="31" spans="1:11" x14ac:dyDescent="0.2">
      <c r="A31" s="280"/>
      <c r="B31" s="280"/>
      <c r="C31" s="280"/>
      <c r="D31" s="280"/>
      <c r="E31" s="280"/>
      <c r="F31" s="280"/>
      <c r="G31" s="280"/>
      <c r="H31" s="280"/>
    </row>
    <row r="32" spans="1:11" ht="19.5" customHeight="1" x14ac:dyDescent="0.2">
      <c r="A32" s="280"/>
      <c r="B32" s="280"/>
      <c r="C32" s="280"/>
      <c r="D32" s="280"/>
      <c r="E32" s="280"/>
      <c r="F32" s="280"/>
      <c r="G32" s="280"/>
      <c r="H32" s="280"/>
    </row>
  </sheetData>
  <mergeCells count="5">
    <mergeCell ref="A28:H32"/>
    <mergeCell ref="B7:C7"/>
    <mergeCell ref="B8:C8"/>
    <mergeCell ref="B9:C9"/>
    <mergeCell ref="B10:C10"/>
  </mergeCells>
  <phoneticPr fontId="5" type="noConversion"/>
  <pageMargins left="0.70866141732283472" right="0.70866141732283472" top="0.74803149606299213" bottom="0.74803149606299213" header="0.31496062992125984" footer="0.31496062992125984"/>
  <pageSetup paperSize="9" scale="65" fitToHeight="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K48"/>
  <sheetViews>
    <sheetView zoomScale="145" zoomScaleNormal="145" zoomScalePageLayoutView="200" workbookViewId="0">
      <selection activeCell="B3" sqref="B3"/>
    </sheetView>
  </sheetViews>
  <sheetFormatPr baseColWidth="10" defaultColWidth="10.83203125" defaultRowHeight="15" x14ac:dyDescent="0.2"/>
  <cols>
    <col min="1" max="1" width="25.6640625" customWidth="1"/>
    <col min="2" max="6" width="15.6640625" customWidth="1"/>
  </cols>
  <sheetData>
    <row r="1" spans="1:115" s="10" customFormat="1" ht="21" thickTop="1" x14ac:dyDescent="0.2">
      <c r="A1" s="124"/>
      <c r="B1" s="43" t="s">
        <v>302</v>
      </c>
      <c r="C1" s="110"/>
      <c r="D1" s="44"/>
      <c r="E1" s="44"/>
      <c r="F1" s="120"/>
    </row>
    <row r="2" spans="1:115" s="12" customFormat="1" ht="25" x14ac:dyDescent="0.25">
      <c r="A2" s="125"/>
      <c r="B2" s="46" t="s">
        <v>338</v>
      </c>
      <c r="C2" s="111"/>
      <c r="D2" s="47"/>
      <c r="E2" s="47"/>
      <c r="F2" s="121"/>
    </row>
    <row r="3" spans="1:115" s="14" customFormat="1" ht="11" x14ac:dyDescent="0.15">
      <c r="A3" s="126"/>
      <c r="B3" s="49"/>
      <c r="C3" s="112"/>
      <c r="D3" s="50"/>
      <c r="E3" s="50"/>
      <c r="F3" s="122"/>
    </row>
    <row r="4" spans="1:115" s="14" customFormat="1" ht="12" thickBot="1" x14ac:dyDescent="0.2">
      <c r="A4" s="127"/>
      <c r="B4" s="52"/>
      <c r="C4" s="113"/>
      <c r="D4" s="53"/>
      <c r="E4" s="53"/>
      <c r="F4" s="54" t="s">
        <v>304</v>
      </c>
    </row>
    <row r="5" spans="1:115" s="18" customFormat="1" thickTop="1" x14ac:dyDescent="0.15">
      <c r="A5" s="73"/>
      <c r="C5" s="114"/>
      <c r="F5" s="114"/>
    </row>
    <row r="6" spans="1:115" ht="39" customHeight="1" x14ac:dyDescent="0.2">
      <c r="A6" s="259" t="s">
        <v>251</v>
      </c>
      <c r="B6" s="259"/>
      <c r="C6" s="259"/>
      <c r="D6" s="259"/>
      <c r="E6" s="259"/>
      <c r="F6" s="259"/>
      <c r="G6" s="78"/>
      <c r="H6" s="78"/>
    </row>
    <row r="7" spans="1:115" s="210" customFormat="1" ht="11" x14ac:dyDescent="0.15">
      <c r="A7" s="208"/>
      <c r="B7" s="208"/>
      <c r="C7" s="208"/>
      <c r="D7" s="208"/>
      <c r="E7" s="208"/>
      <c r="F7" s="208"/>
      <c r="G7" s="209"/>
      <c r="H7" s="209"/>
    </row>
    <row r="8" spans="1:115" s="26" customFormat="1" ht="18" x14ac:dyDescent="0.2">
      <c r="A8" s="128" t="s">
        <v>306</v>
      </c>
      <c r="B8" s="260"/>
      <c r="C8" s="261"/>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x14ac:dyDescent="0.2">
      <c r="A9" s="129" t="s">
        <v>323</v>
      </c>
      <c r="B9" s="260"/>
      <c r="C9" s="261"/>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8" x14ac:dyDescent="0.2">
      <c r="A10" s="129" t="s">
        <v>307</v>
      </c>
      <c r="B10" s="260"/>
      <c r="C10" s="261"/>
      <c r="E10" s="116"/>
      <c r="G10" s="78"/>
      <c r="H10" s="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s="26" customFormat="1" ht="18" x14ac:dyDescent="0.2">
      <c r="A11" s="130" t="s">
        <v>1</v>
      </c>
      <c r="B11" s="260"/>
      <c r="C11" s="261"/>
      <c r="E11" s="116"/>
      <c r="G11" s="78"/>
      <c r="H11" s="78"/>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row>
    <row r="12" spans="1:115" ht="26" x14ac:dyDescent="0.2">
      <c r="A12" s="6"/>
      <c r="B12" s="6"/>
      <c r="C12" s="6"/>
      <c r="D12" s="6"/>
      <c r="E12" s="6"/>
      <c r="F12" s="6"/>
      <c r="G12" s="6"/>
      <c r="H12" s="6"/>
    </row>
    <row r="13" spans="1:115" ht="32.25" customHeight="1" x14ac:dyDescent="0.2">
      <c r="A13" s="283" t="s">
        <v>252</v>
      </c>
      <c r="B13" s="283"/>
      <c r="C13" s="283"/>
      <c r="D13" s="283"/>
      <c r="E13" s="283"/>
      <c r="F13" s="283"/>
    </row>
    <row r="14" spans="1:115" s="192" customFormat="1" ht="92" x14ac:dyDescent="0.2">
      <c r="A14" s="193" t="s">
        <v>253</v>
      </c>
      <c r="B14" s="193" t="s">
        <v>254</v>
      </c>
      <c r="C14" s="193" t="s">
        <v>255</v>
      </c>
      <c r="D14" s="193" t="s">
        <v>256</v>
      </c>
      <c r="E14" s="193" t="s">
        <v>315</v>
      </c>
      <c r="F14" s="193" t="s">
        <v>316</v>
      </c>
    </row>
    <row r="15" spans="1:115" x14ac:dyDescent="0.2">
      <c r="A15" s="211" t="s">
        <v>257</v>
      </c>
      <c r="B15" s="194"/>
      <c r="C15" s="195" t="s">
        <v>258</v>
      </c>
      <c r="D15" s="196"/>
      <c r="E15" s="195">
        <v>0.8</v>
      </c>
      <c r="F15" s="197">
        <f>(B15*E15)</f>
        <v>0</v>
      </c>
    </row>
    <row r="16" spans="1:115" x14ac:dyDescent="0.2">
      <c r="A16" s="212" t="s">
        <v>259</v>
      </c>
      <c r="B16" s="199"/>
      <c r="C16" s="200" t="s">
        <v>258</v>
      </c>
      <c r="D16" s="201"/>
      <c r="E16" s="200">
        <v>0.8</v>
      </c>
      <c r="F16" s="202">
        <f t="shared" ref="F16:F23" si="0">(B16*E16)</f>
        <v>0</v>
      </c>
    </row>
    <row r="17" spans="1:6" x14ac:dyDescent="0.2">
      <c r="A17" s="212" t="s">
        <v>260</v>
      </c>
      <c r="B17" s="199"/>
      <c r="C17" s="200" t="s">
        <v>258</v>
      </c>
      <c r="D17" s="201"/>
      <c r="E17" s="200">
        <v>0.8</v>
      </c>
      <c r="F17" s="202">
        <f t="shared" si="0"/>
        <v>0</v>
      </c>
    </row>
    <row r="18" spans="1:6" x14ac:dyDescent="0.2">
      <c r="A18" s="212" t="s">
        <v>261</v>
      </c>
      <c r="B18" s="199"/>
      <c r="C18" s="200" t="s">
        <v>258</v>
      </c>
      <c r="D18" s="201"/>
      <c r="E18" s="200">
        <v>0.8</v>
      </c>
      <c r="F18" s="202">
        <f t="shared" si="0"/>
        <v>0</v>
      </c>
    </row>
    <row r="19" spans="1:6" x14ac:dyDescent="0.2">
      <c r="A19" s="212" t="s">
        <v>262</v>
      </c>
      <c r="B19" s="199"/>
      <c r="C19" s="200" t="s">
        <v>258</v>
      </c>
      <c r="D19" s="201"/>
      <c r="E19" s="200">
        <v>0.8</v>
      </c>
      <c r="F19" s="202">
        <f t="shared" si="0"/>
        <v>0</v>
      </c>
    </row>
    <row r="20" spans="1:6" x14ac:dyDescent="0.2">
      <c r="A20" s="212" t="s">
        <v>336</v>
      </c>
      <c r="B20" s="199"/>
      <c r="C20" s="200" t="s">
        <v>258</v>
      </c>
      <c r="D20" s="201"/>
      <c r="E20" s="200">
        <v>0.8</v>
      </c>
      <c r="F20" s="202">
        <f t="shared" si="0"/>
        <v>0</v>
      </c>
    </row>
    <row r="21" spans="1:6" x14ac:dyDescent="0.2">
      <c r="A21" s="212" t="s">
        <v>263</v>
      </c>
      <c r="B21" s="199"/>
      <c r="C21" s="200" t="s">
        <v>258</v>
      </c>
      <c r="D21" s="201"/>
      <c r="E21" s="200">
        <v>0.8</v>
      </c>
      <c r="F21" s="202">
        <f t="shared" si="0"/>
        <v>0</v>
      </c>
    </row>
    <row r="22" spans="1:6" x14ac:dyDescent="0.2">
      <c r="A22" s="212" t="s">
        <v>151</v>
      </c>
      <c r="B22" s="199"/>
      <c r="C22" s="200" t="s">
        <v>258</v>
      </c>
      <c r="D22" s="201"/>
      <c r="E22" s="200">
        <v>0.8</v>
      </c>
      <c r="F22" s="202">
        <f t="shared" si="0"/>
        <v>0</v>
      </c>
    </row>
    <row r="23" spans="1:6" ht="16" x14ac:dyDescent="0.2">
      <c r="A23" s="212" t="s">
        <v>264</v>
      </c>
      <c r="B23" s="199"/>
      <c r="C23" s="203" t="s">
        <v>317</v>
      </c>
      <c r="D23" s="198">
        <f>(B23/1000)</f>
        <v>0</v>
      </c>
      <c r="E23" s="200">
        <v>55.43</v>
      </c>
      <c r="F23" s="202">
        <f t="shared" si="0"/>
        <v>0</v>
      </c>
    </row>
    <row r="24" spans="1:6" ht="34.5" customHeight="1" thickBot="1" x14ac:dyDescent="0.25">
      <c r="A24" s="205"/>
      <c r="B24" s="206"/>
      <c r="C24" s="205"/>
      <c r="D24" s="205"/>
      <c r="E24" s="204" t="s">
        <v>318</v>
      </c>
      <c r="F24" s="207">
        <f>SUM(F15:F23)</f>
        <v>0</v>
      </c>
    </row>
    <row r="25" spans="1:6" ht="16" thickTop="1" x14ac:dyDescent="0.2">
      <c r="B25" s="3"/>
    </row>
    <row r="26" spans="1:6" x14ac:dyDescent="0.2">
      <c r="B26" s="3"/>
    </row>
    <row r="27" spans="1:6" x14ac:dyDescent="0.2">
      <c r="B27" s="3"/>
    </row>
    <row r="28" spans="1:6" x14ac:dyDescent="0.2">
      <c r="B28" s="3"/>
    </row>
    <row r="29" spans="1:6" x14ac:dyDescent="0.2">
      <c r="B29" s="3"/>
    </row>
    <row r="30" spans="1:6" x14ac:dyDescent="0.2">
      <c r="B30" s="3"/>
    </row>
    <row r="31" spans="1:6" x14ac:dyDescent="0.2">
      <c r="B31" s="3"/>
    </row>
    <row r="32" spans="1:6" x14ac:dyDescent="0.2">
      <c r="B32" s="3"/>
    </row>
    <row r="33" spans="2:2" x14ac:dyDescent="0.2">
      <c r="B33" s="3"/>
    </row>
    <row r="34" spans="2:2" x14ac:dyDescent="0.2">
      <c r="B34" s="3"/>
    </row>
    <row r="35" spans="2:2" x14ac:dyDescent="0.2">
      <c r="B35" s="3"/>
    </row>
    <row r="36" spans="2:2" x14ac:dyDescent="0.2">
      <c r="B36" s="3"/>
    </row>
    <row r="37" spans="2:2" x14ac:dyDescent="0.2">
      <c r="B37" s="3"/>
    </row>
    <row r="38" spans="2:2" x14ac:dyDescent="0.2">
      <c r="B38" s="3"/>
    </row>
    <row r="39" spans="2:2" x14ac:dyDescent="0.2">
      <c r="B39" s="3"/>
    </row>
    <row r="40" spans="2:2" x14ac:dyDescent="0.2">
      <c r="B40" s="3"/>
    </row>
    <row r="41" spans="2:2" x14ac:dyDescent="0.2">
      <c r="B41" s="3"/>
    </row>
    <row r="42" spans="2:2" x14ac:dyDescent="0.2">
      <c r="B42" s="3"/>
    </row>
    <row r="43" spans="2:2" x14ac:dyDescent="0.2">
      <c r="B43" s="3"/>
    </row>
    <row r="44" spans="2:2" x14ac:dyDescent="0.2">
      <c r="B44" s="3"/>
    </row>
    <row r="45" spans="2:2" x14ac:dyDescent="0.2">
      <c r="B45" s="3"/>
    </row>
    <row r="46" spans="2:2" x14ac:dyDescent="0.2">
      <c r="B46" s="3"/>
    </row>
    <row r="47" spans="2:2" x14ac:dyDescent="0.2">
      <c r="B47" s="3"/>
    </row>
    <row r="48" spans="2:2" x14ac:dyDescent="0.2">
      <c r="B48" s="3"/>
    </row>
  </sheetData>
  <mergeCells count="6">
    <mergeCell ref="A13:F13"/>
    <mergeCell ref="A6:F6"/>
    <mergeCell ref="B8:C8"/>
    <mergeCell ref="B9:C9"/>
    <mergeCell ref="B10:C10"/>
    <mergeCell ref="B11:C11"/>
  </mergeCells>
  <pageMargins left="0.74803149606299213" right="0.74803149606299213" top="0.98425196850393704" bottom="0.98425196850393704" header="0.51181102362204722" footer="0.51181102362204722"/>
  <pageSetup paperSize="9" scale="71"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K23"/>
  <sheetViews>
    <sheetView zoomScaleNormal="100" zoomScalePageLayoutView="200" workbookViewId="0">
      <selection activeCell="B3" sqref="B3"/>
    </sheetView>
  </sheetViews>
  <sheetFormatPr baseColWidth="10" defaultColWidth="8.83203125" defaultRowHeight="15" x14ac:dyDescent="0.2"/>
  <cols>
    <col min="1" max="1" width="25.6640625" customWidth="1"/>
    <col min="2" max="2" width="15.6640625" style="3" customWidth="1"/>
    <col min="3" max="6" width="15.6640625" customWidth="1"/>
  </cols>
  <sheetData>
    <row r="1" spans="1:115" s="10" customFormat="1" ht="21" thickTop="1" x14ac:dyDescent="0.2">
      <c r="A1" s="124"/>
      <c r="B1" s="43" t="s">
        <v>302</v>
      </c>
      <c r="C1" s="110"/>
      <c r="D1" s="44"/>
      <c r="E1" s="44"/>
      <c r="F1" s="120"/>
    </row>
    <row r="2" spans="1:115" s="12" customFormat="1" ht="25" x14ac:dyDescent="0.25">
      <c r="A2" s="125"/>
      <c r="B2" s="46" t="s">
        <v>338</v>
      </c>
      <c r="C2" s="111"/>
      <c r="D2" s="47"/>
      <c r="E2" s="47"/>
      <c r="F2" s="121"/>
    </row>
    <row r="3" spans="1:115" s="14" customFormat="1" ht="11" x14ac:dyDescent="0.15">
      <c r="A3" s="126"/>
      <c r="B3" s="49"/>
      <c r="C3" s="112"/>
      <c r="D3" s="50"/>
      <c r="E3" s="50"/>
      <c r="F3" s="122"/>
    </row>
    <row r="4" spans="1:115" s="14" customFormat="1" ht="12" thickBot="1" x14ac:dyDescent="0.2">
      <c r="A4" s="127"/>
      <c r="B4" s="52"/>
      <c r="C4" s="113"/>
      <c r="D4" s="53"/>
      <c r="E4" s="53"/>
      <c r="F4" s="54" t="s">
        <v>304</v>
      </c>
    </row>
    <row r="5" spans="1:115" s="14" customFormat="1" ht="12" thickTop="1" x14ac:dyDescent="0.15">
      <c r="A5" s="229"/>
      <c r="B5" s="230"/>
      <c r="C5" s="231"/>
      <c r="D5" s="21"/>
      <c r="E5" s="21"/>
      <c r="F5" s="232"/>
    </row>
    <row r="6" spans="1:115" ht="37.5" customHeight="1" x14ac:dyDescent="0.2">
      <c r="A6" s="259" t="s">
        <v>265</v>
      </c>
      <c r="B6" s="259"/>
      <c r="C6" s="259"/>
      <c r="D6" s="259"/>
      <c r="E6" s="259"/>
      <c r="F6" s="259"/>
    </row>
    <row r="7" spans="1:115" s="210" customFormat="1" ht="11" x14ac:dyDescent="0.15">
      <c r="A7" s="213"/>
      <c r="B7" s="213"/>
      <c r="C7" s="213"/>
      <c r="D7" s="213"/>
      <c r="E7" s="213"/>
      <c r="F7" s="213"/>
    </row>
    <row r="8" spans="1:115" s="26" customFormat="1" ht="18" x14ac:dyDescent="0.2">
      <c r="A8" s="128" t="s">
        <v>306</v>
      </c>
      <c r="B8" s="260"/>
      <c r="C8" s="261"/>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x14ac:dyDescent="0.2">
      <c r="A9" s="129" t="s">
        <v>323</v>
      </c>
      <c r="B9" s="260"/>
      <c r="C9" s="261"/>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8" x14ac:dyDescent="0.2">
      <c r="A10" s="129" t="s">
        <v>307</v>
      </c>
      <c r="B10" s="260"/>
      <c r="C10" s="261"/>
      <c r="E10" s="116"/>
      <c r="G10" s="78"/>
      <c r="H10" s="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s="26" customFormat="1" ht="18" x14ac:dyDescent="0.2">
      <c r="A11" s="130" t="s">
        <v>1</v>
      </c>
      <c r="B11" s="260"/>
      <c r="C11" s="261"/>
      <c r="E11" s="116"/>
      <c r="G11" s="78"/>
      <c r="H11" s="78"/>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row>
    <row r="12" spans="1:115" ht="26" x14ac:dyDescent="0.2">
      <c r="A12" s="6"/>
      <c r="B12" s="6"/>
      <c r="C12" s="6"/>
      <c r="D12" s="6"/>
      <c r="E12" s="6"/>
      <c r="F12" s="6"/>
      <c r="G12" s="6"/>
      <c r="H12" s="6"/>
    </row>
    <row r="13" spans="1:115" s="1" customFormat="1" ht="37.5" customHeight="1" x14ac:dyDescent="0.2">
      <c r="A13" s="252" t="s">
        <v>266</v>
      </c>
      <c r="B13" s="252"/>
      <c r="C13" s="252"/>
      <c r="D13" s="252"/>
      <c r="E13" s="252"/>
      <c r="F13" s="252"/>
    </row>
    <row r="14" spans="1:115" s="1" customFormat="1" ht="92" x14ac:dyDescent="0.2">
      <c r="A14" s="214" t="s">
        <v>253</v>
      </c>
      <c r="B14" s="215" t="s">
        <v>254</v>
      </c>
      <c r="C14" s="215" t="s">
        <v>267</v>
      </c>
      <c r="D14" s="215" t="s">
        <v>268</v>
      </c>
      <c r="E14" s="215" t="s">
        <v>321</v>
      </c>
      <c r="F14" s="216" t="s">
        <v>322</v>
      </c>
    </row>
    <row r="15" spans="1:115" x14ac:dyDescent="0.2">
      <c r="A15" s="166" t="s">
        <v>269</v>
      </c>
      <c r="B15" s="217"/>
      <c r="C15" s="218" t="s">
        <v>258</v>
      </c>
      <c r="D15" s="219"/>
      <c r="E15" s="218">
        <v>0.8</v>
      </c>
      <c r="F15" s="226">
        <f>(B15*E15)</f>
        <v>0</v>
      </c>
    </row>
    <row r="16" spans="1:115" x14ac:dyDescent="0.2">
      <c r="A16" s="152" t="s">
        <v>270</v>
      </c>
      <c r="B16" s="220"/>
      <c r="C16" s="190" t="s">
        <v>258</v>
      </c>
      <c r="D16" s="221"/>
      <c r="E16" s="190">
        <v>0.8</v>
      </c>
      <c r="F16" s="227">
        <f t="shared" ref="F16:F21" si="0">(B16*E16)</f>
        <v>0</v>
      </c>
    </row>
    <row r="17" spans="1:6" x14ac:dyDescent="0.2">
      <c r="A17" s="152" t="s">
        <v>271</v>
      </c>
      <c r="B17" s="220"/>
      <c r="C17" s="190" t="s">
        <v>258</v>
      </c>
      <c r="D17" s="221"/>
      <c r="E17" s="190">
        <v>0.8</v>
      </c>
      <c r="F17" s="227">
        <f t="shared" si="0"/>
        <v>0</v>
      </c>
    </row>
    <row r="18" spans="1:6" x14ac:dyDescent="0.2">
      <c r="A18" s="152" t="s">
        <v>272</v>
      </c>
      <c r="B18" s="220"/>
      <c r="C18" s="190" t="s">
        <v>258</v>
      </c>
      <c r="D18" s="221"/>
      <c r="E18" s="190">
        <v>0.8</v>
      </c>
      <c r="F18" s="227">
        <f t="shared" si="0"/>
        <v>0</v>
      </c>
    </row>
    <row r="19" spans="1:6" x14ac:dyDescent="0.2">
      <c r="A19" s="152" t="s">
        <v>273</v>
      </c>
      <c r="B19" s="220"/>
      <c r="C19" s="190" t="s">
        <v>258</v>
      </c>
      <c r="D19" s="221"/>
      <c r="E19" s="190">
        <v>0.8</v>
      </c>
      <c r="F19" s="227">
        <f t="shared" si="0"/>
        <v>0</v>
      </c>
    </row>
    <row r="20" spans="1:6" x14ac:dyDescent="0.2">
      <c r="A20" s="152" t="s">
        <v>274</v>
      </c>
      <c r="B20" s="220"/>
      <c r="C20" s="190" t="s">
        <v>258</v>
      </c>
      <c r="D20" s="221"/>
      <c r="E20" s="190">
        <v>0.8</v>
      </c>
      <c r="F20" s="227">
        <f t="shared" si="0"/>
        <v>0</v>
      </c>
    </row>
    <row r="21" spans="1:6" ht="16" x14ac:dyDescent="0.2">
      <c r="A21" s="152" t="s">
        <v>264</v>
      </c>
      <c r="B21" s="220"/>
      <c r="C21" s="222" t="s">
        <v>319</v>
      </c>
      <c r="D21" s="152">
        <f>(B21/1000)</f>
        <v>0</v>
      </c>
      <c r="E21" s="190">
        <v>55.43</v>
      </c>
      <c r="F21" s="227">
        <f t="shared" si="0"/>
        <v>0</v>
      </c>
    </row>
    <row r="22" spans="1:6" ht="48" thickBot="1" x14ac:dyDescent="0.25">
      <c r="A22" s="223"/>
      <c r="B22" s="224"/>
      <c r="C22" s="223"/>
      <c r="D22" s="225"/>
      <c r="E22" s="151" t="s">
        <v>320</v>
      </c>
      <c r="F22" s="228">
        <f>SUM(F15:F21)</f>
        <v>0</v>
      </c>
    </row>
    <row r="23" spans="1:6" ht="16" thickTop="1" x14ac:dyDescent="0.2"/>
  </sheetData>
  <mergeCells count="6">
    <mergeCell ref="A6:F6"/>
    <mergeCell ref="A13:F13"/>
    <mergeCell ref="B8:C8"/>
    <mergeCell ref="B9:C9"/>
    <mergeCell ref="B10:C10"/>
    <mergeCell ref="B11:C11"/>
  </mergeCells>
  <pageMargins left="0.70866141732283472" right="0.70866141732283472" top="0.74803149606299213" bottom="0.74803149606299213" header="0.31496062992125984" footer="0.31496062992125984"/>
  <pageSetup paperSize="9" scale="75" orientation="portrait" horizontalDpi="4294967293" verticalDpi="4294967293"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K26"/>
  <sheetViews>
    <sheetView zoomScaleNormal="100" zoomScalePageLayoutView="200" workbookViewId="0">
      <selection activeCell="H20" sqref="H20"/>
    </sheetView>
  </sheetViews>
  <sheetFormatPr baseColWidth="10" defaultColWidth="10.83203125" defaultRowHeight="15" x14ac:dyDescent="0.2"/>
  <cols>
    <col min="1" max="1" width="25.6640625" customWidth="1"/>
    <col min="2" max="8" width="15.6640625" customWidth="1"/>
  </cols>
  <sheetData>
    <row r="1" spans="1:115" s="10" customFormat="1" ht="21" thickTop="1" x14ac:dyDescent="0.2">
      <c r="A1" s="124"/>
      <c r="B1" s="43" t="s">
        <v>302</v>
      </c>
      <c r="C1" s="43"/>
      <c r="D1" s="43"/>
      <c r="E1" s="110"/>
      <c r="F1" s="44"/>
      <c r="G1" s="44"/>
      <c r="H1" s="120"/>
    </row>
    <row r="2" spans="1:115" s="12" customFormat="1" ht="25" x14ac:dyDescent="0.25">
      <c r="A2" s="125"/>
      <c r="B2" s="46" t="s">
        <v>338</v>
      </c>
      <c r="C2" s="46"/>
      <c r="D2" s="46"/>
      <c r="E2" s="111"/>
      <c r="F2" s="47"/>
      <c r="G2" s="47"/>
      <c r="H2" s="121"/>
    </row>
    <row r="3" spans="1:115" s="14" customFormat="1" ht="11" x14ac:dyDescent="0.15">
      <c r="A3" s="126"/>
      <c r="B3" s="49"/>
      <c r="C3" s="49"/>
      <c r="D3" s="49"/>
      <c r="E3" s="112"/>
      <c r="F3" s="50"/>
      <c r="G3" s="50"/>
      <c r="H3" s="122"/>
    </row>
    <row r="4" spans="1:115" s="14" customFormat="1" ht="12" thickBot="1" x14ac:dyDescent="0.2">
      <c r="A4" s="127"/>
      <c r="B4" s="52"/>
      <c r="C4" s="52"/>
      <c r="D4" s="52"/>
      <c r="E4" s="113"/>
      <c r="F4" s="53"/>
      <c r="G4" s="53"/>
      <c r="H4" s="54" t="s">
        <v>304</v>
      </c>
    </row>
    <row r="5" spans="1:115" s="14" customFormat="1" ht="12" thickTop="1" x14ac:dyDescent="0.15">
      <c r="A5" s="229"/>
      <c r="B5" s="230"/>
      <c r="C5" s="230"/>
      <c r="D5" s="230"/>
      <c r="E5" s="231"/>
      <c r="F5" s="21"/>
      <c r="G5" s="21"/>
      <c r="H5" s="232"/>
    </row>
    <row r="6" spans="1:115" ht="26.5" customHeight="1" x14ac:dyDescent="0.2">
      <c r="A6" s="259" t="s">
        <v>275</v>
      </c>
      <c r="B6" s="259"/>
      <c r="C6" s="259"/>
      <c r="D6" s="259"/>
      <c r="E6" s="259"/>
      <c r="F6" s="259"/>
      <c r="G6" s="259"/>
      <c r="H6" s="259"/>
    </row>
    <row r="7" spans="1:115" s="26" customFormat="1" ht="18" x14ac:dyDescent="0.2">
      <c r="A7" s="128" t="s">
        <v>306</v>
      </c>
      <c r="B7" s="260"/>
      <c r="C7" s="261"/>
      <c r="E7" s="116"/>
      <c r="G7" s="78"/>
      <c r="H7" s="78"/>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row>
    <row r="8" spans="1:115" s="26" customFormat="1" ht="18" x14ac:dyDescent="0.2">
      <c r="A8" s="129" t="s">
        <v>323</v>
      </c>
      <c r="B8" s="260"/>
      <c r="C8" s="261"/>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x14ac:dyDescent="0.2">
      <c r="A9" s="130" t="s">
        <v>1</v>
      </c>
      <c r="B9" s="260"/>
      <c r="C9" s="261"/>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ht="26" x14ac:dyDescent="0.2">
      <c r="A10" s="6"/>
      <c r="B10" s="6"/>
      <c r="C10" s="6"/>
      <c r="D10" s="6"/>
      <c r="E10" s="6"/>
      <c r="F10" s="6"/>
      <c r="G10" s="6"/>
      <c r="H10" s="6"/>
    </row>
    <row r="11" spans="1:115" ht="51" x14ac:dyDescent="0.2">
      <c r="A11" s="236"/>
      <c r="B11" s="233" t="s">
        <v>292</v>
      </c>
      <c r="C11" s="234" t="s">
        <v>293</v>
      </c>
      <c r="D11" s="234" t="s">
        <v>291</v>
      </c>
      <c r="E11" s="234" t="s">
        <v>294</v>
      </c>
      <c r="F11" s="234" t="s">
        <v>290</v>
      </c>
      <c r="G11" s="234" t="s">
        <v>295</v>
      </c>
      <c r="H11" s="235" t="s">
        <v>296</v>
      </c>
    </row>
    <row r="12" spans="1:115" ht="16" x14ac:dyDescent="0.2">
      <c r="A12" s="248" t="s">
        <v>276</v>
      </c>
      <c r="B12" s="237">
        <v>4626.4999999999991</v>
      </c>
      <c r="C12" s="238"/>
      <c r="D12" s="238"/>
      <c r="E12" s="238"/>
      <c r="F12" s="237">
        <v>2782.1</v>
      </c>
      <c r="G12" s="239">
        <f t="shared" ref="G12:G23" si="0">1-(F12/B12)</f>
        <v>0.39865989408840363</v>
      </c>
      <c r="H12" s="237">
        <f>(B12-F12)*1.17</f>
        <v>2157.947999999999</v>
      </c>
    </row>
    <row r="13" spans="1:115" ht="16" x14ac:dyDescent="0.2">
      <c r="A13" s="248" t="s">
        <v>277</v>
      </c>
      <c r="B13" s="237">
        <v>7637.6</v>
      </c>
      <c r="C13" s="238"/>
      <c r="D13" s="238"/>
      <c r="E13" s="238"/>
      <c r="F13" s="237">
        <v>5549.63</v>
      </c>
      <c r="G13" s="239">
        <f t="shared" si="0"/>
        <v>0.27338038127160369</v>
      </c>
      <c r="H13" s="237">
        <f t="shared" ref="H13:H23" si="1">(B13-F13)*1.17</f>
        <v>2442.9249</v>
      </c>
    </row>
    <row r="14" spans="1:115" ht="16" x14ac:dyDescent="0.2">
      <c r="A14" s="248" t="s">
        <v>278</v>
      </c>
      <c r="B14" s="237">
        <v>7086.5999999999995</v>
      </c>
      <c r="C14" s="238"/>
      <c r="D14" s="238"/>
      <c r="E14" s="238"/>
      <c r="F14" s="237">
        <v>5507.5</v>
      </c>
      <c r="G14" s="239">
        <f t="shared" si="0"/>
        <v>0.22282900121355798</v>
      </c>
      <c r="H14" s="237">
        <f t="shared" si="1"/>
        <v>1847.5469999999993</v>
      </c>
    </row>
    <row r="15" spans="1:115" ht="16" x14ac:dyDescent="0.2">
      <c r="A15" s="248" t="s">
        <v>279</v>
      </c>
      <c r="B15" s="237">
        <v>5220.1999999999989</v>
      </c>
      <c r="C15" s="238"/>
      <c r="D15" s="238"/>
      <c r="E15" s="238"/>
      <c r="F15" s="237">
        <v>4196.8999999999996</v>
      </c>
      <c r="G15" s="239">
        <f t="shared" si="0"/>
        <v>0.19602697214666098</v>
      </c>
      <c r="H15" s="237">
        <f t="shared" si="1"/>
        <v>1197.2609999999991</v>
      </c>
    </row>
    <row r="16" spans="1:115" ht="16" x14ac:dyDescent="0.2">
      <c r="A16" s="248" t="s">
        <v>280</v>
      </c>
      <c r="B16" s="237">
        <v>8319.5</v>
      </c>
      <c r="C16" s="238"/>
      <c r="D16" s="238"/>
      <c r="E16" s="238"/>
      <c r="F16" s="237">
        <v>6458.5</v>
      </c>
      <c r="G16" s="239">
        <f t="shared" si="0"/>
        <v>0.22369132760382238</v>
      </c>
      <c r="H16" s="237">
        <f t="shared" si="1"/>
        <v>2177.37</v>
      </c>
    </row>
    <row r="17" spans="1:8" ht="16" x14ac:dyDescent="0.2">
      <c r="A17" s="248" t="s">
        <v>281</v>
      </c>
      <c r="B17" s="237">
        <v>7899.0999999999995</v>
      </c>
      <c r="C17" s="238"/>
      <c r="D17" s="238"/>
      <c r="E17" s="238"/>
      <c r="F17" s="237">
        <v>6683.7</v>
      </c>
      <c r="G17" s="239">
        <f t="shared" si="0"/>
        <v>0.15386563026167532</v>
      </c>
      <c r="H17" s="237">
        <f t="shared" si="1"/>
        <v>1422.0179999999996</v>
      </c>
    </row>
    <row r="18" spans="1:8" ht="16" x14ac:dyDescent="0.2">
      <c r="A18" s="248" t="s">
        <v>282</v>
      </c>
      <c r="B18" s="237">
        <v>7454.5000000000009</v>
      </c>
      <c r="C18" s="238" t="s">
        <v>147</v>
      </c>
      <c r="D18" s="238" t="s">
        <v>147</v>
      </c>
      <c r="E18" s="238"/>
      <c r="F18" s="237">
        <v>6042.7</v>
      </c>
      <c r="G18" s="239">
        <f t="shared" si="0"/>
        <v>0.18938895968877867</v>
      </c>
      <c r="H18" s="237">
        <f t="shared" si="1"/>
        <v>1651.8060000000012</v>
      </c>
    </row>
    <row r="19" spans="1:8" ht="16" x14ac:dyDescent="0.2">
      <c r="A19" s="248" t="s">
        <v>283</v>
      </c>
      <c r="B19" s="237">
        <v>9242.891999999998</v>
      </c>
      <c r="C19" s="238" t="s">
        <v>147</v>
      </c>
      <c r="D19" s="238" t="s">
        <v>147</v>
      </c>
      <c r="E19" s="238"/>
      <c r="F19" s="237">
        <v>7588.6</v>
      </c>
      <c r="G19" s="239">
        <f t="shared" si="0"/>
        <v>0.1789799123477801</v>
      </c>
      <c r="H19" s="237">
        <f>(B19-F19)*1.17</f>
        <v>1935.5216399999972</v>
      </c>
    </row>
    <row r="20" spans="1:8" ht="16" x14ac:dyDescent="0.2">
      <c r="A20" s="248" t="s">
        <v>284</v>
      </c>
      <c r="B20" s="237">
        <v>6861.800000000002</v>
      </c>
      <c r="C20" s="238"/>
      <c r="D20" s="238"/>
      <c r="E20" s="238"/>
      <c r="F20" s="237">
        <v>4938.1000000000004</v>
      </c>
      <c r="G20" s="239">
        <f t="shared" si="0"/>
        <v>0.28034917951557914</v>
      </c>
      <c r="H20" s="237">
        <f>(B20-F20)*1.17</f>
        <v>2250.7290000000016</v>
      </c>
    </row>
    <row r="21" spans="1:8" ht="16" x14ac:dyDescent="0.2">
      <c r="A21" s="248" t="s">
        <v>285</v>
      </c>
      <c r="B21" s="237">
        <v>6806.9000000000005</v>
      </c>
      <c r="C21" s="237">
        <v>5110.3999999999996</v>
      </c>
      <c r="D21" s="239">
        <f>1-(C21/B21)</f>
        <v>0.24923239653880636</v>
      </c>
      <c r="E21" s="237">
        <f>(B21-C21)*1.17</f>
        <v>1984.9050000000009</v>
      </c>
      <c r="F21" s="237">
        <v>5967.2</v>
      </c>
      <c r="G21" s="239">
        <f t="shared" si="0"/>
        <v>0.12336011987835882</v>
      </c>
      <c r="H21" s="237">
        <f t="shared" si="1"/>
        <v>982.44900000000075</v>
      </c>
    </row>
    <row r="22" spans="1:8" ht="16" x14ac:dyDescent="0.2">
      <c r="A22" s="248" t="s">
        <v>286</v>
      </c>
      <c r="B22" s="237">
        <v>6511.8</v>
      </c>
      <c r="C22" s="237">
        <v>5575.3</v>
      </c>
      <c r="D22" s="239">
        <f t="shared" ref="D22:D23" si="2">1-(C22/B22)</f>
        <v>0.14381584200988973</v>
      </c>
      <c r="E22" s="237">
        <f t="shared" ref="E22:E23" si="3">(B22-C22)*1.17</f>
        <v>1095.7049999999999</v>
      </c>
      <c r="F22" s="237">
        <v>5584</v>
      </c>
      <c r="G22" s="239">
        <f t="shared" si="0"/>
        <v>0.1424798058908443</v>
      </c>
      <c r="H22" s="237">
        <f t="shared" si="1"/>
        <v>1085.5260000000001</v>
      </c>
    </row>
    <row r="23" spans="1:8" ht="17" thickBot="1" x14ac:dyDescent="0.25">
      <c r="A23" s="249" t="s">
        <v>287</v>
      </c>
      <c r="B23" s="240">
        <v>5904.7999999999993</v>
      </c>
      <c r="C23" s="237">
        <v>4229.7</v>
      </c>
      <c r="D23" s="239">
        <f t="shared" si="2"/>
        <v>0.28368446010025739</v>
      </c>
      <c r="E23" s="240">
        <f t="shared" si="3"/>
        <v>1959.8669999999993</v>
      </c>
      <c r="F23" s="240">
        <v>4129</v>
      </c>
      <c r="G23" s="241">
        <f t="shared" si="0"/>
        <v>0.30073838233301708</v>
      </c>
      <c r="H23" s="240">
        <f t="shared" si="1"/>
        <v>2077.6859999999992</v>
      </c>
    </row>
    <row r="24" spans="1:8" ht="17" thickBot="1" x14ac:dyDescent="0.25">
      <c r="A24" s="250" t="s">
        <v>288</v>
      </c>
      <c r="B24" s="243">
        <f>SUM(B12:B23)</f>
        <v>83572.191999999995</v>
      </c>
      <c r="C24" s="244" t="s">
        <v>147</v>
      </c>
      <c r="D24" s="245"/>
      <c r="E24" s="242" t="s">
        <v>289</v>
      </c>
      <c r="F24" s="246">
        <f>SUM(F12:F23)</f>
        <v>65427.929999999993</v>
      </c>
      <c r="G24" s="247">
        <f>1-(F24/B24)</f>
        <v>0.21710884405185882</v>
      </c>
      <c r="H24" s="243">
        <f>B24-F24</f>
        <v>18144.262000000002</v>
      </c>
    </row>
    <row r="25" spans="1:8" x14ac:dyDescent="0.2">
      <c r="A25" s="7"/>
      <c r="B25" s="7"/>
      <c r="C25" s="7"/>
      <c r="D25" s="7"/>
      <c r="E25" s="7"/>
      <c r="F25" s="7"/>
      <c r="G25" s="7"/>
      <c r="H25" s="7"/>
    </row>
    <row r="26" spans="1:8" ht="56" customHeight="1" x14ac:dyDescent="0.2">
      <c r="A26" s="257" t="s">
        <v>297</v>
      </c>
      <c r="B26" s="258"/>
      <c r="C26" s="258"/>
      <c r="D26" s="258"/>
      <c r="E26" s="258"/>
      <c r="F26" s="258"/>
      <c r="G26" s="258"/>
      <c r="H26" s="258"/>
    </row>
  </sheetData>
  <mergeCells count="6">
    <mergeCell ref="A26:H26"/>
    <mergeCell ref="A6:F6"/>
    <mergeCell ref="G6:H6"/>
    <mergeCell ref="B7:C7"/>
    <mergeCell ref="B8:C8"/>
    <mergeCell ref="B9:C9"/>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Page &amp;P&amp;R</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D41"/>
  <sheetViews>
    <sheetView zoomScaleNormal="100" workbookViewId="0">
      <selection activeCell="F33" sqref="F33"/>
    </sheetView>
  </sheetViews>
  <sheetFormatPr baseColWidth="10" defaultColWidth="8.6640625" defaultRowHeight="14" x14ac:dyDescent="0.15"/>
  <cols>
    <col min="1" max="1" width="25.6640625" style="18" customWidth="1"/>
    <col min="2" max="5" width="22.6640625" style="18" customWidth="1"/>
    <col min="6" max="6" width="50.6640625" style="18" customWidth="1"/>
    <col min="7" max="16384" width="8.6640625" style="18"/>
  </cols>
  <sheetData>
    <row r="1" spans="1:134" s="10" customFormat="1" ht="21" thickTop="1" x14ac:dyDescent="0.2">
      <c r="A1" s="8"/>
      <c r="B1" s="43" t="s">
        <v>302</v>
      </c>
      <c r="C1" s="44"/>
      <c r="D1" s="44"/>
      <c r="E1" s="44"/>
      <c r="F1" s="45"/>
    </row>
    <row r="2" spans="1:134" s="12" customFormat="1" ht="25" x14ac:dyDescent="0.25">
      <c r="A2" s="11"/>
      <c r="B2" s="46" t="s">
        <v>338</v>
      </c>
      <c r="C2" s="47"/>
      <c r="D2" s="47"/>
      <c r="E2" s="47"/>
      <c r="F2" s="48"/>
    </row>
    <row r="3" spans="1:134" s="14" customFormat="1" ht="11" x14ac:dyDescent="0.15">
      <c r="A3" s="13"/>
      <c r="B3" s="49"/>
      <c r="C3" s="50"/>
      <c r="D3" s="50"/>
      <c r="E3" s="50"/>
      <c r="F3" s="51"/>
    </row>
    <row r="4" spans="1:134" s="14" customFormat="1" ht="12" thickBot="1" x14ac:dyDescent="0.2">
      <c r="A4" s="15"/>
      <c r="B4" s="52"/>
      <c r="C4" s="53"/>
      <c r="D4" s="53"/>
      <c r="E4" s="53"/>
      <c r="F4" s="54" t="s">
        <v>304</v>
      </c>
    </row>
    <row r="5" spans="1:134" ht="15" thickTop="1" x14ac:dyDescent="0.15"/>
    <row r="6" spans="1:134" s="24" customFormat="1" ht="18" x14ac:dyDescent="0.2">
      <c r="A6" s="23" t="s">
        <v>0</v>
      </c>
    </row>
    <row r="7" spans="1:134" s="22" customFormat="1" ht="16" x14ac:dyDescent="0.2">
      <c r="A7" s="37" t="s">
        <v>306</v>
      </c>
      <c r="B7" s="263"/>
      <c r="C7" s="264"/>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2" customFormat="1" ht="16" x14ac:dyDescent="0.2">
      <c r="A8" s="38" t="s">
        <v>323</v>
      </c>
      <c r="B8" s="263"/>
      <c r="C8" s="264"/>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2" customFormat="1" ht="16" x14ac:dyDescent="0.2">
      <c r="A9" s="38" t="s">
        <v>307</v>
      </c>
      <c r="B9" s="263"/>
      <c r="C9" s="264"/>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2" customFormat="1" ht="16" x14ac:dyDescent="0.2">
      <c r="A10" s="39" t="s">
        <v>1</v>
      </c>
      <c r="B10" s="263"/>
      <c r="C10" s="264"/>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x14ac:dyDescent="0.15">
      <c r="A11" s="27"/>
    </row>
    <row r="12" spans="1:134" s="26" customFormat="1" ht="68" x14ac:dyDescent="0.2">
      <c r="A12" s="40" t="s">
        <v>3</v>
      </c>
      <c r="B12" s="41" t="s">
        <v>4</v>
      </c>
      <c r="C12" s="41" t="s">
        <v>5</v>
      </c>
      <c r="D12" s="41" t="s">
        <v>6</v>
      </c>
      <c r="E12" s="41" t="s">
        <v>7</v>
      </c>
      <c r="F12" s="42" t="s">
        <v>8</v>
      </c>
    </row>
    <row r="13" spans="1:134" s="26" customFormat="1" ht="17" x14ac:dyDescent="0.2">
      <c r="A13" s="35" t="s">
        <v>9</v>
      </c>
      <c r="B13" s="35">
        <v>320</v>
      </c>
      <c r="C13" s="35"/>
      <c r="D13" s="35"/>
      <c r="E13" s="35"/>
      <c r="F13" s="36"/>
    </row>
    <row r="14" spans="1:134" s="26" customFormat="1" ht="17" x14ac:dyDescent="0.2">
      <c r="A14" s="33" t="s">
        <v>9</v>
      </c>
      <c r="B14" s="33">
        <v>320</v>
      </c>
      <c r="C14" s="33"/>
      <c r="D14" s="33"/>
      <c r="E14" s="33"/>
      <c r="F14" s="34"/>
    </row>
    <row r="15" spans="1:134" s="26" customFormat="1" ht="17" x14ac:dyDescent="0.2">
      <c r="A15" s="33" t="s">
        <v>9</v>
      </c>
      <c r="B15" s="33">
        <v>320</v>
      </c>
      <c r="C15" s="33"/>
      <c r="D15" s="33"/>
      <c r="E15" s="33"/>
      <c r="F15" s="34"/>
    </row>
    <row r="16" spans="1:134" s="26" customFormat="1" ht="17" x14ac:dyDescent="0.2">
      <c r="A16" s="33" t="s">
        <v>9</v>
      </c>
      <c r="B16" s="33">
        <v>320</v>
      </c>
      <c r="C16" s="33"/>
      <c r="D16" s="33"/>
      <c r="E16" s="33"/>
      <c r="F16" s="34"/>
    </row>
    <row r="17" spans="1:134" s="26" customFormat="1" ht="17" x14ac:dyDescent="0.2">
      <c r="A17" s="33" t="s">
        <v>10</v>
      </c>
      <c r="B17" s="33">
        <v>320</v>
      </c>
      <c r="C17" s="33"/>
      <c r="D17" s="33"/>
      <c r="E17" s="33"/>
      <c r="F17" s="34"/>
    </row>
    <row r="18" spans="1:134" s="26" customFormat="1" ht="17" x14ac:dyDescent="0.2">
      <c r="A18" s="33" t="s">
        <v>10</v>
      </c>
      <c r="B18" s="33">
        <v>320</v>
      </c>
      <c r="C18" s="33"/>
      <c r="D18" s="33"/>
      <c r="E18" s="33"/>
      <c r="F18" s="34"/>
    </row>
    <row r="19" spans="1:134" s="26" customFormat="1" ht="17" x14ac:dyDescent="0.2">
      <c r="A19" s="33" t="s">
        <v>11</v>
      </c>
      <c r="B19" s="33">
        <v>400</v>
      </c>
      <c r="C19" s="33"/>
      <c r="D19" s="33"/>
      <c r="E19" s="33"/>
      <c r="F19" s="34"/>
    </row>
    <row r="20" spans="1:134" s="26" customFormat="1" ht="17" x14ac:dyDescent="0.2">
      <c r="A20" s="33" t="s">
        <v>12</v>
      </c>
      <c r="B20" s="33">
        <v>240</v>
      </c>
      <c r="C20" s="33"/>
      <c r="D20" s="33"/>
      <c r="E20" s="33"/>
      <c r="F20" s="34"/>
    </row>
    <row r="21" spans="1:134" s="26" customFormat="1" ht="17" x14ac:dyDescent="0.2">
      <c r="A21" s="33" t="s">
        <v>13</v>
      </c>
      <c r="B21" s="33">
        <v>240</v>
      </c>
      <c r="C21" s="33"/>
      <c r="D21" s="33"/>
      <c r="E21" s="33"/>
      <c r="F21" s="34"/>
    </row>
    <row r="22" spans="1:134" s="26" customFormat="1" ht="17" x14ac:dyDescent="0.2">
      <c r="A22" s="33" t="s">
        <v>14</v>
      </c>
      <c r="B22" s="33" t="s">
        <v>15</v>
      </c>
      <c r="C22" s="33"/>
      <c r="D22" s="33"/>
      <c r="E22" s="33"/>
      <c r="F22" s="34"/>
    </row>
    <row r="23" spans="1:134" s="26" customFormat="1" ht="17" x14ac:dyDescent="0.2">
      <c r="A23" s="33" t="s">
        <v>14</v>
      </c>
      <c r="B23" s="33" t="s">
        <v>15</v>
      </c>
      <c r="C23" s="33"/>
      <c r="D23" s="33"/>
      <c r="E23" s="33"/>
      <c r="F23" s="34"/>
    </row>
    <row r="24" spans="1:134" s="26" customFormat="1" ht="17" x14ac:dyDescent="0.2">
      <c r="A24" s="33" t="s">
        <v>16</v>
      </c>
      <c r="B24" s="33">
        <v>80</v>
      </c>
      <c r="C24" s="33"/>
      <c r="D24" s="33"/>
      <c r="E24" s="33"/>
      <c r="F24" s="34"/>
    </row>
    <row r="25" spans="1:134" s="26" customFormat="1" ht="17" x14ac:dyDescent="0.2">
      <c r="A25" s="33" t="s">
        <v>17</v>
      </c>
      <c r="B25" s="33">
        <v>80</v>
      </c>
      <c r="C25" s="33"/>
      <c r="D25" s="33"/>
      <c r="E25" s="33"/>
      <c r="F25" s="34"/>
    </row>
    <row r="26" spans="1:134" s="26" customFormat="1" ht="17" x14ac:dyDescent="0.2">
      <c r="A26" s="33" t="s">
        <v>18</v>
      </c>
      <c r="B26" s="33">
        <v>80</v>
      </c>
      <c r="C26" s="33"/>
      <c r="D26" s="33"/>
      <c r="E26" s="33"/>
      <c r="F26" s="34"/>
    </row>
    <row r="27" spans="1:134" s="30" customFormat="1" ht="11" x14ac:dyDescent="0.15">
      <c r="A27" s="32" t="s">
        <v>2</v>
      </c>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row>
    <row r="28" spans="1:134" x14ac:dyDescent="0.15">
      <c r="A28" s="27"/>
    </row>
    <row r="29" spans="1:134" s="26" customFormat="1" ht="16" x14ac:dyDescent="0.2">
      <c r="A29" s="28" t="s">
        <v>19</v>
      </c>
    </row>
    <row r="30" spans="1:134" s="73" customFormat="1" ht="30" customHeight="1" x14ac:dyDescent="0.15">
      <c r="A30" s="262" t="s">
        <v>20</v>
      </c>
      <c r="B30" s="262"/>
      <c r="C30" s="262"/>
      <c r="D30" s="262"/>
    </row>
    <row r="31" spans="1:134" ht="34" x14ac:dyDescent="0.15">
      <c r="A31" s="267" t="s">
        <v>21</v>
      </c>
      <c r="B31" s="267"/>
      <c r="C31" s="267"/>
      <c r="D31" s="268"/>
      <c r="E31" s="42" t="s">
        <v>22</v>
      </c>
    </row>
    <row r="32" spans="1:134" x14ac:dyDescent="0.15">
      <c r="A32" s="266" t="s">
        <v>23</v>
      </c>
      <c r="B32" s="266"/>
      <c r="C32" s="266"/>
      <c r="D32" s="266"/>
      <c r="E32" s="55">
        <v>40</v>
      </c>
    </row>
    <row r="33" spans="1:5" x14ac:dyDescent="0.15">
      <c r="A33" s="265" t="s">
        <v>24</v>
      </c>
      <c r="B33" s="265"/>
      <c r="C33" s="265"/>
      <c r="D33" s="265"/>
      <c r="E33" s="56">
        <v>80</v>
      </c>
    </row>
    <row r="34" spans="1:5" x14ac:dyDescent="0.15">
      <c r="A34" s="265" t="s">
        <v>25</v>
      </c>
      <c r="B34" s="265"/>
      <c r="C34" s="265"/>
      <c r="D34" s="265"/>
      <c r="E34" s="56">
        <v>160</v>
      </c>
    </row>
    <row r="35" spans="1:5" x14ac:dyDescent="0.15">
      <c r="A35" s="265" t="s">
        <v>26</v>
      </c>
      <c r="B35" s="265"/>
      <c r="C35" s="265"/>
      <c r="D35" s="265"/>
      <c r="E35" s="56">
        <v>240</v>
      </c>
    </row>
    <row r="36" spans="1:5" x14ac:dyDescent="0.15">
      <c r="A36" s="265" t="s">
        <v>27</v>
      </c>
      <c r="B36" s="265"/>
      <c r="C36" s="265"/>
      <c r="D36" s="265"/>
      <c r="E36" s="56">
        <v>320</v>
      </c>
    </row>
    <row r="37" spans="1:5" x14ac:dyDescent="0.15">
      <c r="A37" s="265" t="s">
        <v>28</v>
      </c>
      <c r="B37" s="265"/>
      <c r="C37" s="265"/>
      <c r="D37" s="265"/>
      <c r="E37" s="56">
        <v>400</v>
      </c>
    </row>
    <row r="38" spans="1:5" x14ac:dyDescent="0.15">
      <c r="A38" s="265" t="s">
        <v>29</v>
      </c>
      <c r="B38" s="265"/>
      <c r="C38" s="265"/>
      <c r="D38" s="265"/>
      <c r="E38" s="56">
        <v>600</v>
      </c>
    </row>
    <row r="39" spans="1:5" x14ac:dyDescent="0.15">
      <c r="A39" s="265" t="s">
        <v>30</v>
      </c>
      <c r="B39" s="265"/>
      <c r="C39" s="265"/>
      <c r="D39" s="265"/>
      <c r="E39" s="56">
        <v>1200</v>
      </c>
    </row>
    <row r="40" spans="1:5" x14ac:dyDescent="0.15">
      <c r="A40" s="265" t="s">
        <v>31</v>
      </c>
      <c r="B40" s="265"/>
      <c r="C40" s="265"/>
      <c r="D40" s="265"/>
      <c r="E40" s="56">
        <v>1600</v>
      </c>
    </row>
    <row r="41" spans="1:5" x14ac:dyDescent="0.15">
      <c r="A41" s="27"/>
    </row>
  </sheetData>
  <mergeCells count="15">
    <mergeCell ref="A31:D31"/>
    <mergeCell ref="A39:D39"/>
    <mergeCell ref="A37:D37"/>
    <mergeCell ref="A35:D35"/>
    <mergeCell ref="A33:D33"/>
    <mergeCell ref="A40:D40"/>
    <mergeCell ref="A38:D38"/>
    <mergeCell ref="A36:D36"/>
    <mergeCell ref="A34:D34"/>
    <mergeCell ref="A32:D32"/>
    <mergeCell ref="A30:D30"/>
    <mergeCell ref="B7:C7"/>
    <mergeCell ref="B8:C8"/>
    <mergeCell ref="B9:C9"/>
    <mergeCell ref="B10:C10"/>
  </mergeCells>
  <pageMargins left="0.70866141732283472" right="0.70866141732283472" top="0.74803149606299213" bottom="0.74803149606299213" header="0.31496062992125984" footer="0.31496062992125984"/>
  <pageSetup paperSize="9" scale="67" orientation="landscape" r:id="rId1"/>
  <headerFooter>
    <oddFooter>Page &amp;P&amp;R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D35"/>
  <sheetViews>
    <sheetView workbookViewId="0">
      <selection activeCell="D21" sqref="D21"/>
    </sheetView>
  </sheetViews>
  <sheetFormatPr baseColWidth="10" defaultColWidth="9.1640625" defaultRowHeight="16" x14ac:dyDescent="0.2"/>
  <cols>
    <col min="1" max="1" width="25.6640625" style="26" customWidth="1"/>
    <col min="2" max="5" width="22.6640625" style="26" customWidth="1"/>
    <col min="6" max="6" width="50.6640625" style="26" customWidth="1"/>
    <col min="7" max="16384" width="9.1640625" style="26"/>
  </cols>
  <sheetData>
    <row r="1" spans="1:134" s="10" customFormat="1" ht="21" thickTop="1" x14ac:dyDescent="0.2">
      <c r="A1" s="8"/>
      <c r="B1" s="43" t="s">
        <v>302</v>
      </c>
      <c r="C1" s="44"/>
      <c r="D1" s="44"/>
      <c r="E1" s="44"/>
      <c r="F1" s="45"/>
    </row>
    <row r="2" spans="1:134" s="12" customFormat="1" ht="25" x14ac:dyDescent="0.25">
      <c r="A2" s="11"/>
      <c r="B2" s="46" t="s">
        <v>338</v>
      </c>
      <c r="C2" s="47"/>
      <c r="D2" s="47"/>
      <c r="E2" s="47"/>
      <c r="F2" s="48"/>
    </row>
    <row r="3" spans="1:134" s="14" customFormat="1" ht="11" x14ac:dyDescent="0.15">
      <c r="A3" s="13"/>
      <c r="B3" s="49"/>
      <c r="C3" s="50"/>
      <c r="D3" s="50"/>
      <c r="E3" s="50"/>
      <c r="F3" s="51"/>
    </row>
    <row r="4" spans="1:134" s="14" customFormat="1" ht="12" thickBot="1" x14ac:dyDescent="0.2">
      <c r="A4" s="15"/>
      <c r="B4" s="52"/>
      <c r="C4" s="53"/>
      <c r="D4" s="53"/>
      <c r="E4" s="53"/>
      <c r="F4" s="54" t="s">
        <v>304</v>
      </c>
    </row>
    <row r="5" spans="1:134" s="18" customFormat="1" ht="15" thickTop="1" x14ac:dyDescent="0.15"/>
    <row r="6" spans="1:134" s="24" customFormat="1" ht="18" x14ac:dyDescent="0.2">
      <c r="A6" s="23" t="s">
        <v>32</v>
      </c>
    </row>
    <row r="7" spans="1:134" s="22" customFormat="1" x14ac:dyDescent="0.2">
      <c r="A7" s="37" t="s">
        <v>306</v>
      </c>
      <c r="B7" s="263"/>
      <c r="C7" s="264"/>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2" customFormat="1" x14ac:dyDescent="0.2">
      <c r="A8" s="38" t="s">
        <v>323</v>
      </c>
      <c r="B8" s="263"/>
      <c r="C8" s="264"/>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2" customFormat="1" x14ac:dyDescent="0.2">
      <c r="A9" s="38" t="s">
        <v>307</v>
      </c>
      <c r="B9" s="263"/>
      <c r="C9" s="264"/>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2" customFormat="1" x14ac:dyDescent="0.2">
      <c r="A10" s="39" t="s">
        <v>1</v>
      </c>
      <c r="B10" s="263"/>
      <c r="C10" s="264"/>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ht="17" thickBot="1" x14ac:dyDescent="0.25">
      <c r="A11" s="25"/>
    </row>
    <row r="12" spans="1:134" ht="77" customHeight="1" x14ac:dyDescent="0.2">
      <c r="A12" s="75" t="s">
        <v>3</v>
      </c>
      <c r="B12" s="75" t="s">
        <v>33</v>
      </c>
      <c r="C12" s="75" t="s">
        <v>34</v>
      </c>
      <c r="D12" s="76" t="s">
        <v>6</v>
      </c>
      <c r="E12" s="76" t="s">
        <v>35</v>
      </c>
      <c r="F12" s="76" t="s">
        <v>36</v>
      </c>
    </row>
    <row r="13" spans="1:134" ht="20.5" customHeight="1" x14ac:dyDescent="0.2">
      <c r="A13" s="33" t="s">
        <v>37</v>
      </c>
      <c r="B13" s="33"/>
      <c r="C13" s="33"/>
      <c r="D13" s="33"/>
      <c r="E13" s="33"/>
      <c r="F13" s="34"/>
    </row>
    <row r="14" spans="1:134" ht="17" x14ac:dyDescent="0.2">
      <c r="A14" s="33" t="s">
        <v>38</v>
      </c>
      <c r="B14" s="33"/>
      <c r="C14" s="33"/>
      <c r="D14" s="33"/>
      <c r="E14" s="33"/>
      <c r="F14" s="34"/>
    </row>
    <row r="15" spans="1:134" ht="17" x14ac:dyDescent="0.2">
      <c r="A15" s="33" t="s">
        <v>39</v>
      </c>
      <c r="B15" s="33"/>
      <c r="C15" s="33"/>
      <c r="D15" s="33"/>
      <c r="E15" s="33"/>
      <c r="F15" s="34"/>
    </row>
    <row r="16" spans="1:134" ht="17" x14ac:dyDescent="0.2">
      <c r="A16" s="33" t="s">
        <v>40</v>
      </c>
      <c r="B16" s="33"/>
      <c r="C16" s="33"/>
      <c r="D16" s="33"/>
      <c r="E16" s="33"/>
      <c r="F16" s="34"/>
    </row>
    <row r="17" spans="1:134" ht="17" x14ac:dyDescent="0.2">
      <c r="A17" s="33" t="s">
        <v>41</v>
      </c>
      <c r="B17" s="33"/>
      <c r="C17" s="33"/>
      <c r="D17" s="33"/>
      <c r="E17" s="33"/>
      <c r="F17" s="34"/>
    </row>
    <row r="18" spans="1:134" ht="17" x14ac:dyDescent="0.2">
      <c r="A18" s="33" t="s">
        <v>42</v>
      </c>
      <c r="B18" s="33"/>
      <c r="C18" s="33"/>
      <c r="D18" s="33"/>
      <c r="E18" s="33"/>
      <c r="F18" s="34"/>
    </row>
    <row r="19" spans="1:134" ht="17" x14ac:dyDescent="0.2">
      <c r="A19" s="33" t="s">
        <v>43</v>
      </c>
      <c r="B19" s="33"/>
      <c r="C19" s="33"/>
      <c r="D19" s="33"/>
      <c r="E19" s="33"/>
      <c r="F19" s="34"/>
    </row>
    <row r="20" spans="1:134" ht="17" x14ac:dyDescent="0.2">
      <c r="A20" s="33" t="s">
        <v>12</v>
      </c>
      <c r="B20" s="33"/>
      <c r="C20" s="33"/>
      <c r="D20" s="33"/>
      <c r="E20" s="33"/>
      <c r="F20" s="34"/>
    </row>
    <row r="21" spans="1:134" ht="17" x14ac:dyDescent="0.2">
      <c r="A21" s="33" t="s">
        <v>13</v>
      </c>
      <c r="B21" s="33"/>
      <c r="C21" s="33"/>
      <c r="D21" s="33"/>
      <c r="E21" s="33"/>
      <c r="F21" s="34"/>
    </row>
    <row r="22" spans="1:134" ht="17" x14ac:dyDescent="0.2">
      <c r="A22" s="33" t="s">
        <v>44</v>
      </c>
      <c r="B22" s="33" t="s">
        <v>45</v>
      </c>
      <c r="C22" s="33"/>
      <c r="D22" s="33"/>
      <c r="E22" s="33"/>
      <c r="F22" s="34"/>
    </row>
    <row r="23" spans="1:134" ht="17" x14ac:dyDescent="0.2">
      <c r="A23" s="33" t="s">
        <v>46</v>
      </c>
      <c r="B23" s="33" t="s">
        <v>45</v>
      </c>
      <c r="C23" s="33"/>
      <c r="D23" s="33"/>
      <c r="E23" s="33"/>
      <c r="F23" s="34"/>
    </row>
    <row r="24" spans="1:134" ht="17" x14ac:dyDescent="0.2">
      <c r="A24" s="33" t="s">
        <v>18</v>
      </c>
      <c r="B24" s="33" t="s">
        <v>45</v>
      </c>
      <c r="C24" s="33"/>
      <c r="D24" s="33"/>
      <c r="E24" s="33"/>
      <c r="F24" s="34"/>
    </row>
    <row r="25" spans="1:134" s="30" customFormat="1" ht="11" x14ac:dyDescent="0.15">
      <c r="A25" s="32" t="s">
        <v>2</v>
      </c>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row>
    <row r="26" spans="1:134" s="77" customFormat="1" ht="10" x14ac:dyDescent="0.15"/>
    <row r="27" spans="1:134" x14ac:dyDescent="0.2">
      <c r="A27" s="74" t="s">
        <v>47</v>
      </c>
    </row>
    <row r="28" spans="1:134" x14ac:dyDescent="0.2">
      <c r="A28" s="74" t="s">
        <v>48</v>
      </c>
      <c r="B28" s="26" t="s">
        <v>49</v>
      </c>
    </row>
    <row r="29" spans="1:134" x14ac:dyDescent="0.2">
      <c r="A29" s="74" t="s">
        <v>50</v>
      </c>
      <c r="B29" s="26" t="s">
        <v>51</v>
      </c>
    </row>
    <row r="30" spans="1:134" s="77" customFormat="1" ht="10" x14ac:dyDescent="0.15"/>
    <row r="31" spans="1:134" x14ac:dyDescent="0.2">
      <c r="A31" s="74" t="s">
        <v>52</v>
      </c>
    </row>
    <row r="32" spans="1:134" x14ac:dyDescent="0.2">
      <c r="A32" s="269" t="s">
        <v>53</v>
      </c>
      <c r="B32" s="269"/>
      <c r="C32" s="269"/>
      <c r="D32" s="269"/>
      <c r="E32" s="269"/>
      <c r="F32" s="270"/>
    </row>
    <row r="33" spans="1:6" ht="35" customHeight="1" x14ac:dyDescent="0.2">
      <c r="A33" s="269"/>
      <c r="B33" s="269"/>
      <c r="C33" s="269"/>
      <c r="D33" s="269"/>
      <c r="E33" s="269"/>
      <c r="F33" s="270"/>
    </row>
    <row r="35" spans="1:6" ht="14.25" customHeight="1" x14ac:dyDescent="0.2">
      <c r="A35" s="269"/>
      <c r="B35" s="269"/>
      <c r="C35" s="269"/>
      <c r="D35" s="269"/>
      <c r="E35" s="269"/>
    </row>
  </sheetData>
  <mergeCells count="6">
    <mergeCell ref="A35:E35"/>
    <mergeCell ref="B7:C7"/>
    <mergeCell ref="B8:C8"/>
    <mergeCell ref="B9:C9"/>
    <mergeCell ref="B10:C10"/>
    <mergeCell ref="A32:F33"/>
  </mergeCells>
  <pageMargins left="0.70866141732283472" right="0.70866141732283472" top="0.74803149606299213" bottom="0.74803149606299213" header="0.31496062992125984" footer="0.31496062992125984"/>
  <pageSetup paperSize="9" scale="79" fitToHeight="0" orientation="landscape" horizontalDpi="1200" verticalDpi="1200" r:id="rId1"/>
  <headerFooter>
    <oddFooter>Page &amp;P&amp;R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D30"/>
  <sheetViews>
    <sheetView workbookViewId="0">
      <selection activeCell="B3" sqref="B3"/>
    </sheetView>
  </sheetViews>
  <sheetFormatPr baseColWidth="10" defaultColWidth="8.6640625" defaultRowHeight="16" x14ac:dyDescent="0.2"/>
  <cols>
    <col min="1" max="1" width="25.6640625" style="81" customWidth="1"/>
    <col min="2" max="5" width="22.6640625" style="81" customWidth="1"/>
    <col min="6" max="6" width="50.6640625" style="81" customWidth="1"/>
    <col min="7" max="16384" width="8.6640625" style="81"/>
  </cols>
  <sheetData>
    <row r="1" spans="1:134" s="10" customFormat="1" ht="21" thickTop="1" x14ac:dyDescent="0.2">
      <c r="A1" s="8"/>
      <c r="B1" s="43" t="s">
        <v>302</v>
      </c>
      <c r="C1" s="44"/>
      <c r="D1" s="44"/>
      <c r="E1" s="44"/>
      <c r="F1" s="45"/>
    </row>
    <row r="2" spans="1:134" s="12" customFormat="1" ht="25" x14ac:dyDescent="0.25">
      <c r="A2" s="11"/>
      <c r="B2" s="46" t="s">
        <v>338</v>
      </c>
      <c r="C2" s="47"/>
      <c r="D2" s="47"/>
      <c r="E2" s="47"/>
      <c r="F2" s="48"/>
    </row>
    <row r="3" spans="1:134" s="14" customFormat="1" ht="11" x14ac:dyDescent="0.15">
      <c r="A3" s="13"/>
      <c r="B3" s="49"/>
      <c r="C3" s="50"/>
      <c r="D3" s="50"/>
      <c r="E3" s="50"/>
      <c r="F3" s="51"/>
    </row>
    <row r="4" spans="1:134" s="14" customFormat="1" ht="12" thickBot="1" x14ac:dyDescent="0.2">
      <c r="A4" s="15"/>
      <c r="B4" s="52"/>
      <c r="C4" s="53"/>
      <c r="D4" s="53"/>
      <c r="E4" s="53"/>
      <c r="F4" s="54" t="s">
        <v>304</v>
      </c>
    </row>
    <row r="5" spans="1:134" s="18" customFormat="1" ht="15" thickTop="1" x14ac:dyDescent="0.15"/>
    <row r="6" spans="1:134" s="79" customFormat="1" ht="18" x14ac:dyDescent="0.2">
      <c r="A6" s="78" t="s">
        <v>54</v>
      </c>
    </row>
    <row r="7" spans="1:134" s="26" customFormat="1" x14ac:dyDescent="0.2">
      <c r="A7" s="37" t="s">
        <v>306</v>
      </c>
      <c r="B7" s="261"/>
      <c r="C7" s="271"/>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row>
    <row r="8" spans="1:134" s="26" customFormat="1" x14ac:dyDescent="0.2">
      <c r="A8" s="38" t="s">
        <v>323</v>
      </c>
      <c r="B8" s="261"/>
      <c r="C8" s="271"/>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row>
    <row r="9" spans="1:134" s="26" customFormat="1" x14ac:dyDescent="0.2">
      <c r="A9" s="38" t="s">
        <v>307</v>
      </c>
      <c r="B9" s="261"/>
      <c r="C9" s="271"/>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row>
    <row r="10" spans="1:134" s="26" customFormat="1" x14ac:dyDescent="0.2">
      <c r="A10" s="39" t="s">
        <v>1</v>
      </c>
      <c r="B10" s="261"/>
      <c r="C10" s="271"/>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row>
    <row r="12" spans="1:134" ht="34" x14ac:dyDescent="0.2">
      <c r="A12" s="272" t="s">
        <v>3</v>
      </c>
      <c r="B12" s="274" t="s">
        <v>56</v>
      </c>
      <c r="C12" s="89" t="s">
        <v>57</v>
      </c>
      <c r="D12" s="274" t="s">
        <v>58</v>
      </c>
      <c r="E12" s="89" t="s">
        <v>59</v>
      </c>
      <c r="F12" s="90" t="s">
        <v>60</v>
      </c>
    </row>
    <row r="13" spans="1:134" ht="34" x14ac:dyDescent="0.2">
      <c r="A13" s="273"/>
      <c r="B13" s="275"/>
      <c r="C13" s="91" t="s">
        <v>61</v>
      </c>
      <c r="D13" s="275"/>
      <c r="E13" s="91" t="s">
        <v>308</v>
      </c>
      <c r="F13" s="92" t="s">
        <v>62</v>
      </c>
    </row>
    <row r="14" spans="1:134" ht="51" x14ac:dyDescent="0.2">
      <c r="A14" s="93" t="s">
        <v>63</v>
      </c>
      <c r="B14" s="93" t="s">
        <v>64</v>
      </c>
      <c r="C14" s="93">
        <v>17.5</v>
      </c>
      <c r="D14" s="93">
        <v>8</v>
      </c>
      <c r="E14" s="94" t="s">
        <v>65</v>
      </c>
      <c r="F14" s="93" t="s">
        <v>324</v>
      </c>
    </row>
    <row r="15" spans="1:134" x14ac:dyDescent="0.2">
      <c r="A15" s="87" t="s">
        <v>37</v>
      </c>
      <c r="B15" s="85"/>
      <c r="C15" s="85"/>
      <c r="D15" s="85"/>
      <c r="E15" s="86">
        <f t="shared" ref="E15:E21" si="0">(C15*D15)/1000</f>
        <v>0</v>
      </c>
      <c r="F15" s="85"/>
    </row>
    <row r="16" spans="1:134" ht="17" x14ac:dyDescent="0.2">
      <c r="A16" s="85" t="s">
        <v>40</v>
      </c>
      <c r="B16" s="85"/>
      <c r="C16" s="85"/>
      <c r="D16" s="85"/>
      <c r="E16" s="86">
        <f t="shared" si="0"/>
        <v>0</v>
      </c>
      <c r="F16" s="85"/>
    </row>
    <row r="17" spans="1:134" ht="17" x14ac:dyDescent="0.2">
      <c r="A17" s="85" t="s">
        <v>38</v>
      </c>
      <c r="B17" s="85"/>
      <c r="C17" s="85"/>
      <c r="D17" s="85"/>
      <c r="E17" s="86">
        <f t="shared" si="0"/>
        <v>0</v>
      </c>
      <c r="F17" s="85"/>
    </row>
    <row r="18" spans="1:134" ht="17" x14ac:dyDescent="0.2">
      <c r="A18" s="85" t="s">
        <v>41</v>
      </c>
      <c r="B18" s="85"/>
      <c r="C18" s="85"/>
      <c r="D18" s="85"/>
      <c r="E18" s="86">
        <f t="shared" si="0"/>
        <v>0</v>
      </c>
      <c r="F18" s="85"/>
    </row>
    <row r="19" spans="1:134" ht="17" x14ac:dyDescent="0.2">
      <c r="A19" s="85" t="s">
        <v>43</v>
      </c>
      <c r="B19" s="85"/>
      <c r="C19" s="85"/>
      <c r="D19" s="85"/>
      <c r="E19" s="86">
        <f>(C19*D19)/1000</f>
        <v>0</v>
      </c>
      <c r="F19" s="85"/>
    </row>
    <row r="20" spans="1:134" ht="17" x14ac:dyDescent="0.2">
      <c r="A20" s="85" t="s">
        <v>12</v>
      </c>
      <c r="B20" s="85"/>
      <c r="C20" s="85"/>
      <c r="D20" s="85"/>
      <c r="E20" s="86">
        <f t="shared" si="0"/>
        <v>0</v>
      </c>
      <c r="F20" s="85"/>
    </row>
    <row r="21" spans="1:134" ht="17" x14ac:dyDescent="0.2">
      <c r="A21" s="85" t="s">
        <v>13</v>
      </c>
      <c r="B21" s="85"/>
      <c r="C21" s="85"/>
      <c r="D21" s="85"/>
      <c r="E21" s="86">
        <f t="shared" si="0"/>
        <v>0</v>
      </c>
      <c r="F21" s="85"/>
    </row>
    <row r="22" spans="1:134" x14ac:dyDescent="0.2">
      <c r="A22" s="85"/>
      <c r="B22" s="85"/>
      <c r="C22" s="85"/>
      <c r="D22" s="85"/>
      <c r="E22" s="88"/>
      <c r="F22" s="85"/>
    </row>
    <row r="23" spans="1:134" s="30" customFormat="1" ht="11" x14ac:dyDescent="0.15">
      <c r="A23" s="32" t="s">
        <v>55</v>
      </c>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row>
    <row r="24" spans="1:134" s="95" customFormat="1" ht="10" x14ac:dyDescent="0.2"/>
    <row r="25" spans="1:134" x14ac:dyDescent="0.2">
      <c r="A25" s="82" t="s">
        <v>300</v>
      </c>
    </row>
    <row r="26" spans="1:134" x14ac:dyDescent="0.2">
      <c r="A26" s="269" t="s">
        <v>66</v>
      </c>
      <c r="B26" s="269"/>
      <c r="C26" s="269"/>
      <c r="D26" s="269"/>
      <c r="E26" s="269"/>
      <c r="F26" s="269"/>
    </row>
    <row r="27" spans="1:134" s="95" customFormat="1" ht="10" x14ac:dyDescent="0.2"/>
    <row r="28" spans="1:134" ht="174.5" customHeight="1" x14ac:dyDescent="0.2">
      <c r="A28" s="269" t="s">
        <v>67</v>
      </c>
      <c r="B28" s="269"/>
      <c r="C28" s="269"/>
      <c r="D28" s="269"/>
      <c r="E28" s="269"/>
      <c r="F28" s="269"/>
    </row>
    <row r="29" spans="1:134" x14ac:dyDescent="0.2">
      <c r="A29" s="83"/>
    </row>
    <row r="30" spans="1:134" x14ac:dyDescent="0.2">
      <c r="A30" s="84"/>
      <c r="B30" s="84"/>
      <c r="C30" s="84"/>
      <c r="D30" s="84"/>
      <c r="E30" s="84"/>
      <c r="F30" s="84"/>
    </row>
  </sheetData>
  <mergeCells count="9">
    <mergeCell ref="B7:C7"/>
    <mergeCell ref="B8:C8"/>
    <mergeCell ref="B9:C9"/>
    <mergeCell ref="B10:C10"/>
    <mergeCell ref="A28:F28"/>
    <mergeCell ref="A26:F26"/>
    <mergeCell ref="A12:A13"/>
    <mergeCell ref="B12:B13"/>
    <mergeCell ref="D12:D13"/>
  </mergeCells>
  <pageMargins left="0.70866141732283472" right="0.70866141732283472" top="0.74803149606299213" bottom="0.74803149606299213" header="0.31496062992125984" footer="0.31496062992125984"/>
  <pageSetup paperSize="9" scale="72" orientation="landscape" horizontalDpi="1200" verticalDpi="1200" r:id="rId1"/>
  <headerFooter>
    <oddFooter>Page &amp;P&amp;R</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D79"/>
  <sheetViews>
    <sheetView zoomScaleNormal="100" zoomScalePageLayoutView="200" workbookViewId="0">
      <pane ySplit="12" topLeftCell="A64" activePane="bottomLeft" state="frozen"/>
      <selection pane="bottomLeft" activeCell="K16" sqref="K16"/>
    </sheetView>
  </sheetViews>
  <sheetFormatPr baseColWidth="10" defaultColWidth="8.83203125" defaultRowHeight="14" x14ac:dyDescent="0.15"/>
  <cols>
    <col min="1" max="1" width="25.6640625" style="18" customWidth="1"/>
    <col min="2" max="2" width="15.6640625" style="18" customWidth="1"/>
    <col min="3" max="3" width="15.6640625" style="114" customWidth="1"/>
    <col min="4" max="4" width="15.6640625" style="18" customWidth="1"/>
    <col min="5" max="5" width="15.6640625" style="118" customWidth="1"/>
    <col min="6" max="7" width="15.6640625" style="18" customWidth="1"/>
    <col min="8" max="8" width="20.6640625" style="118" customWidth="1"/>
    <col min="9" max="16384" width="8.83203125" style="18"/>
  </cols>
  <sheetData>
    <row r="1" spans="1:134" s="10" customFormat="1" ht="21" thickTop="1" x14ac:dyDescent="0.2">
      <c r="A1" s="8"/>
      <c r="B1" s="43" t="s">
        <v>302</v>
      </c>
      <c r="C1" s="110"/>
      <c r="D1" s="44"/>
      <c r="E1" s="110"/>
      <c r="F1" s="44"/>
      <c r="G1" s="44"/>
      <c r="H1" s="120"/>
    </row>
    <row r="2" spans="1:134" s="12" customFormat="1" ht="25" x14ac:dyDescent="0.25">
      <c r="A2" s="11"/>
      <c r="B2" s="46" t="s">
        <v>338</v>
      </c>
      <c r="C2" s="111"/>
      <c r="D2" s="47"/>
      <c r="E2" s="111"/>
      <c r="F2" s="47"/>
      <c r="G2" s="47"/>
      <c r="H2" s="121"/>
    </row>
    <row r="3" spans="1:134" s="14" customFormat="1" ht="11" x14ac:dyDescent="0.15">
      <c r="A3" s="13"/>
      <c r="B3" s="49"/>
      <c r="C3" s="112"/>
      <c r="D3" s="50"/>
      <c r="E3" s="112"/>
      <c r="F3" s="50"/>
      <c r="G3" s="50"/>
      <c r="H3" s="122"/>
    </row>
    <row r="4" spans="1:134" s="14" customFormat="1" ht="12" thickBot="1" x14ac:dyDescent="0.2">
      <c r="A4" s="15"/>
      <c r="B4" s="52"/>
      <c r="C4" s="113"/>
      <c r="D4" s="53"/>
      <c r="E4" s="113"/>
      <c r="F4" s="53"/>
      <c r="G4" s="53"/>
      <c r="H4" s="54" t="s">
        <v>304</v>
      </c>
    </row>
    <row r="5" spans="1:134" ht="15" thickTop="1" x14ac:dyDescent="0.15">
      <c r="E5" s="114"/>
      <c r="H5" s="114"/>
    </row>
    <row r="6" spans="1:134" ht="18" x14ac:dyDescent="0.15">
      <c r="A6" s="78" t="s">
        <v>68</v>
      </c>
      <c r="B6" s="78"/>
      <c r="C6" s="115"/>
      <c r="D6" s="78"/>
      <c r="E6" s="115"/>
      <c r="F6" s="78"/>
      <c r="G6" s="78"/>
      <c r="H6" s="115"/>
    </row>
    <row r="7" spans="1:134" s="26" customFormat="1" ht="16" x14ac:dyDescent="0.2">
      <c r="A7" s="37" t="s">
        <v>306</v>
      </c>
      <c r="B7" s="260"/>
      <c r="C7" s="261"/>
      <c r="E7" s="116"/>
      <c r="H7" s="116"/>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row>
    <row r="8" spans="1:134" s="26" customFormat="1" ht="16" x14ac:dyDescent="0.2">
      <c r="A8" s="38" t="s">
        <v>323</v>
      </c>
      <c r="B8" s="260"/>
      <c r="C8" s="261"/>
      <c r="E8" s="116"/>
      <c r="H8" s="116"/>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row>
    <row r="9" spans="1:134" s="26" customFormat="1" ht="16" x14ac:dyDescent="0.2">
      <c r="A9" s="38" t="s">
        <v>307</v>
      </c>
      <c r="B9" s="260"/>
      <c r="C9" s="261"/>
      <c r="E9" s="116"/>
      <c r="H9" s="116"/>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row>
    <row r="10" spans="1:134" s="26" customFormat="1" ht="16" x14ac:dyDescent="0.2">
      <c r="A10" s="39" t="s">
        <v>1</v>
      </c>
      <c r="B10" s="260"/>
      <c r="C10" s="261"/>
      <c r="E10" s="116"/>
      <c r="H10" s="116"/>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row>
    <row r="11" spans="1:134" ht="26.25" customHeight="1" x14ac:dyDescent="0.15">
      <c r="A11" s="96"/>
      <c r="B11" s="96"/>
      <c r="C11" s="117"/>
      <c r="D11" s="96"/>
      <c r="E11" s="117"/>
      <c r="F11" s="96"/>
      <c r="G11" s="96"/>
      <c r="H11" s="117"/>
      <c r="K11" s="114"/>
    </row>
    <row r="12" spans="1:134" s="102" customFormat="1" ht="153" x14ac:dyDescent="0.2">
      <c r="A12" s="105" t="s">
        <v>311</v>
      </c>
      <c r="B12" s="105" t="s">
        <v>69</v>
      </c>
      <c r="C12" s="103" t="s">
        <v>70</v>
      </c>
      <c r="D12" s="105" t="s">
        <v>309</v>
      </c>
      <c r="E12" s="104" t="s">
        <v>195</v>
      </c>
      <c r="F12" s="105" t="s">
        <v>310</v>
      </c>
      <c r="G12" s="105" t="s">
        <v>71</v>
      </c>
      <c r="H12" s="104" t="s">
        <v>126</v>
      </c>
    </row>
    <row r="13" spans="1:134" ht="15" x14ac:dyDescent="0.15">
      <c r="A13" s="183" t="s">
        <v>72</v>
      </c>
      <c r="B13" s="106"/>
      <c r="C13" s="97">
        <v>120</v>
      </c>
      <c r="D13" s="106"/>
      <c r="E13" s="98">
        <f>(C13*D13)/1000</f>
        <v>0</v>
      </c>
      <c r="F13" s="106"/>
      <c r="G13" s="107"/>
      <c r="H13" s="99">
        <f>((E13*F13)*B13)*G13</f>
        <v>0</v>
      </c>
    </row>
    <row r="14" spans="1:134" ht="15" x14ac:dyDescent="0.15">
      <c r="A14" s="183" t="s">
        <v>73</v>
      </c>
      <c r="B14" s="106"/>
      <c r="C14" s="97">
        <v>45</v>
      </c>
      <c r="D14" s="106"/>
      <c r="E14" s="98">
        <f t="shared" ref="E14:E64" si="0">(C14*D14)/1000</f>
        <v>0</v>
      </c>
      <c r="F14" s="106"/>
      <c r="G14" s="107"/>
      <c r="H14" s="99">
        <f t="shared" ref="H14:H64" si="1">((E14*F14)*B14)*G14</f>
        <v>0</v>
      </c>
    </row>
    <row r="15" spans="1:134" ht="15" x14ac:dyDescent="0.15">
      <c r="A15" s="183" t="s">
        <v>74</v>
      </c>
      <c r="B15" s="106"/>
      <c r="C15" s="97">
        <v>5</v>
      </c>
      <c r="D15" s="106"/>
      <c r="E15" s="98">
        <f t="shared" si="0"/>
        <v>0</v>
      </c>
      <c r="F15" s="106"/>
      <c r="G15" s="107"/>
      <c r="H15" s="99">
        <f t="shared" si="1"/>
        <v>0</v>
      </c>
    </row>
    <row r="16" spans="1:134" ht="15" x14ac:dyDescent="0.15">
      <c r="A16" s="183" t="s">
        <v>75</v>
      </c>
      <c r="B16" s="106"/>
      <c r="C16" s="97">
        <v>15</v>
      </c>
      <c r="D16" s="106"/>
      <c r="E16" s="98">
        <f t="shared" si="0"/>
        <v>0</v>
      </c>
      <c r="F16" s="106"/>
      <c r="G16" s="107"/>
      <c r="H16" s="99">
        <f t="shared" si="1"/>
        <v>0</v>
      </c>
    </row>
    <row r="17" spans="1:8" ht="15" x14ac:dyDescent="0.15">
      <c r="A17" s="183" t="s">
        <v>76</v>
      </c>
      <c r="B17" s="106"/>
      <c r="C17" s="97">
        <v>20</v>
      </c>
      <c r="D17" s="106"/>
      <c r="E17" s="98">
        <f t="shared" si="0"/>
        <v>0</v>
      </c>
      <c r="F17" s="106"/>
      <c r="G17" s="107"/>
      <c r="H17" s="99">
        <f t="shared" si="1"/>
        <v>0</v>
      </c>
    </row>
    <row r="18" spans="1:8" ht="15" x14ac:dyDescent="0.15">
      <c r="A18" s="183" t="s">
        <v>77</v>
      </c>
      <c r="B18" s="106"/>
      <c r="C18" s="97">
        <v>5</v>
      </c>
      <c r="D18" s="106"/>
      <c r="E18" s="98">
        <f t="shared" si="0"/>
        <v>0</v>
      </c>
      <c r="F18" s="106"/>
      <c r="G18" s="107"/>
      <c r="H18" s="99">
        <f t="shared" si="1"/>
        <v>0</v>
      </c>
    </row>
    <row r="19" spans="1:8" ht="15" x14ac:dyDescent="0.15">
      <c r="A19" s="183" t="s">
        <v>78</v>
      </c>
      <c r="B19" s="106"/>
      <c r="C19" s="97">
        <v>1.5</v>
      </c>
      <c r="D19" s="106"/>
      <c r="E19" s="98">
        <f t="shared" si="0"/>
        <v>0</v>
      </c>
      <c r="F19" s="106"/>
      <c r="G19" s="107"/>
      <c r="H19" s="99">
        <f t="shared" si="1"/>
        <v>0</v>
      </c>
    </row>
    <row r="20" spans="1:8" ht="15" x14ac:dyDescent="0.15">
      <c r="A20" s="183" t="s">
        <v>79</v>
      </c>
      <c r="B20" s="106"/>
      <c r="C20" s="97">
        <v>275</v>
      </c>
      <c r="D20" s="106"/>
      <c r="E20" s="98">
        <f t="shared" si="0"/>
        <v>0</v>
      </c>
      <c r="F20" s="106"/>
      <c r="G20" s="107"/>
      <c r="H20" s="99">
        <f t="shared" si="1"/>
        <v>0</v>
      </c>
    </row>
    <row r="21" spans="1:8" ht="15" x14ac:dyDescent="0.15">
      <c r="A21" s="183" t="s">
        <v>80</v>
      </c>
      <c r="B21" s="106"/>
      <c r="C21" s="97">
        <v>1500</v>
      </c>
      <c r="D21" s="108"/>
      <c r="E21" s="98">
        <f t="shared" si="0"/>
        <v>0</v>
      </c>
      <c r="F21" s="108"/>
      <c r="G21" s="109"/>
      <c r="H21" s="99">
        <f t="shared" si="1"/>
        <v>0</v>
      </c>
    </row>
    <row r="22" spans="1:8" ht="15" x14ac:dyDescent="0.15">
      <c r="A22" s="183" t="s">
        <v>81</v>
      </c>
      <c r="B22" s="106"/>
      <c r="C22" s="97">
        <v>70</v>
      </c>
      <c r="D22" s="106"/>
      <c r="E22" s="98">
        <f t="shared" si="0"/>
        <v>0</v>
      </c>
      <c r="F22" s="106"/>
      <c r="G22" s="107"/>
      <c r="H22" s="99">
        <f t="shared" si="1"/>
        <v>0</v>
      </c>
    </row>
    <row r="23" spans="1:8" ht="15" x14ac:dyDescent="0.15">
      <c r="A23" s="183" t="s">
        <v>82</v>
      </c>
      <c r="B23" s="106"/>
      <c r="C23" s="97">
        <v>250</v>
      </c>
      <c r="D23" s="108"/>
      <c r="E23" s="98">
        <f t="shared" si="0"/>
        <v>0</v>
      </c>
      <c r="F23" s="108"/>
      <c r="G23" s="109"/>
      <c r="H23" s="99">
        <f t="shared" si="1"/>
        <v>0</v>
      </c>
    </row>
    <row r="24" spans="1:8" ht="15" x14ac:dyDescent="0.15">
      <c r="A24" s="183" t="s">
        <v>83</v>
      </c>
      <c r="B24" s="106"/>
      <c r="C24" s="97">
        <v>120</v>
      </c>
      <c r="D24" s="106"/>
      <c r="E24" s="98">
        <f t="shared" si="0"/>
        <v>0</v>
      </c>
      <c r="F24" s="106"/>
      <c r="G24" s="107"/>
      <c r="H24" s="99">
        <f t="shared" si="1"/>
        <v>0</v>
      </c>
    </row>
    <row r="25" spans="1:8" ht="15" x14ac:dyDescent="0.15">
      <c r="A25" s="183" t="s">
        <v>325</v>
      </c>
      <c r="B25" s="106"/>
      <c r="C25" s="97">
        <v>20</v>
      </c>
      <c r="D25" s="106"/>
      <c r="E25" s="98">
        <f t="shared" si="0"/>
        <v>0</v>
      </c>
      <c r="F25" s="106"/>
      <c r="G25" s="107"/>
      <c r="H25" s="99">
        <f t="shared" si="1"/>
        <v>0</v>
      </c>
    </row>
    <row r="26" spans="1:8" ht="15" x14ac:dyDescent="0.15">
      <c r="A26" s="183" t="s">
        <v>84</v>
      </c>
      <c r="B26" s="106"/>
      <c r="C26" s="97">
        <v>60</v>
      </c>
      <c r="D26" s="106"/>
      <c r="E26" s="98">
        <f t="shared" si="0"/>
        <v>0</v>
      </c>
      <c r="F26" s="106"/>
      <c r="G26" s="107"/>
      <c r="H26" s="99">
        <f t="shared" si="1"/>
        <v>0</v>
      </c>
    </row>
    <row r="27" spans="1:8" ht="15" x14ac:dyDescent="0.15">
      <c r="A27" s="183" t="s">
        <v>85</v>
      </c>
      <c r="B27" s="106"/>
      <c r="C27" s="97">
        <v>1500</v>
      </c>
      <c r="D27" s="106"/>
      <c r="E27" s="98">
        <f t="shared" si="0"/>
        <v>0</v>
      </c>
      <c r="F27" s="106"/>
      <c r="G27" s="107"/>
      <c r="H27" s="99">
        <f t="shared" si="1"/>
        <v>0</v>
      </c>
    </row>
    <row r="28" spans="1:8" ht="15" x14ac:dyDescent="0.15">
      <c r="A28" s="183" t="s">
        <v>86</v>
      </c>
      <c r="B28" s="106"/>
      <c r="C28" s="97">
        <v>20</v>
      </c>
      <c r="D28" s="106"/>
      <c r="E28" s="98">
        <f t="shared" si="0"/>
        <v>0</v>
      </c>
      <c r="F28" s="106"/>
      <c r="G28" s="107"/>
      <c r="H28" s="99">
        <f t="shared" si="1"/>
        <v>0</v>
      </c>
    </row>
    <row r="29" spans="1:8" ht="15" x14ac:dyDescent="0.15">
      <c r="A29" s="183" t="s">
        <v>87</v>
      </c>
      <c r="B29" s="106"/>
      <c r="C29" s="97">
        <v>2300</v>
      </c>
      <c r="D29" s="106"/>
      <c r="E29" s="98">
        <f t="shared" si="0"/>
        <v>0</v>
      </c>
      <c r="F29" s="106"/>
      <c r="G29" s="107"/>
      <c r="H29" s="99">
        <f t="shared" si="1"/>
        <v>0</v>
      </c>
    </row>
    <row r="30" spans="1:8" ht="15" x14ac:dyDescent="0.15">
      <c r="A30" s="183" t="s">
        <v>88</v>
      </c>
      <c r="B30" s="106"/>
      <c r="C30" s="97">
        <v>1700</v>
      </c>
      <c r="D30" s="106"/>
      <c r="E30" s="98">
        <f t="shared" si="0"/>
        <v>0</v>
      </c>
      <c r="F30" s="106"/>
      <c r="G30" s="107"/>
      <c r="H30" s="99">
        <f t="shared" si="1"/>
        <v>0</v>
      </c>
    </row>
    <row r="31" spans="1:8" ht="15" x14ac:dyDescent="0.15">
      <c r="A31" s="183" t="s">
        <v>89</v>
      </c>
      <c r="B31" s="106"/>
      <c r="C31" s="97">
        <v>1500</v>
      </c>
      <c r="D31" s="106"/>
      <c r="E31" s="98">
        <f t="shared" si="0"/>
        <v>0</v>
      </c>
      <c r="F31" s="106"/>
      <c r="G31" s="107"/>
      <c r="H31" s="99">
        <f t="shared" si="1"/>
        <v>0</v>
      </c>
    </row>
    <row r="32" spans="1:8" ht="15" x14ac:dyDescent="0.15">
      <c r="A32" s="183" t="s">
        <v>326</v>
      </c>
      <c r="B32" s="106"/>
      <c r="C32" s="97">
        <v>1400</v>
      </c>
      <c r="D32" s="106"/>
      <c r="E32" s="98">
        <f t="shared" si="0"/>
        <v>0</v>
      </c>
      <c r="F32" s="106"/>
      <c r="G32" s="107"/>
      <c r="H32" s="99">
        <f t="shared" si="1"/>
        <v>0</v>
      </c>
    </row>
    <row r="33" spans="1:8" ht="15" x14ac:dyDescent="0.15">
      <c r="A33" s="183" t="s">
        <v>327</v>
      </c>
      <c r="B33" s="106"/>
      <c r="C33" s="97">
        <v>2000</v>
      </c>
      <c r="D33" s="106"/>
      <c r="E33" s="98">
        <f t="shared" si="0"/>
        <v>0</v>
      </c>
      <c r="F33" s="106"/>
      <c r="G33" s="107"/>
      <c r="H33" s="99">
        <f t="shared" si="1"/>
        <v>0</v>
      </c>
    </row>
    <row r="34" spans="1:8" ht="15" x14ac:dyDescent="0.15">
      <c r="A34" s="183" t="s">
        <v>90</v>
      </c>
      <c r="B34" s="106"/>
      <c r="C34" s="97">
        <v>36</v>
      </c>
      <c r="D34" s="106"/>
      <c r="E34" s="98">
        <f t="shared" si="0"/>
        <v>0</v>
      </c>
      <c r="F34" s="106"/>
      <c r="G34" s="107"/>
      <c r="H34" s="99">
        <f t="shared" si="1"/>
        <v>0</v>
      </c>
    </row>
    <row r="35" spans="1:8" ht="15" x14ac:dyDescent="0.15">
      <c r="A35" s="183" t="s">
        <v>91</v>
      </c>
      <c r="B35" s="106"/>
      <c r="C35" s="97">
        <v>18</v>
      </c>
      <c r="D35" s="106"/>
      <c r="E35" s="98">
        <f t="shared" si="0"/>
        <v>0</v>
      </c>
      <c r="F35" s="106"/>
      <c r="G35" s="107"/>
      <c r="H35" s="99">
        <f t="shared" si="1"/>
        <v>0</v>
      </c>
    </row>
    <row r="36" spans="1:8" ht="15" x14ac:dyDescent="0.15">
      <c r="A36" s="183" t="s">
        <v>92</v>
      </c>
      <c r="B36" s="106"/>
      <c r="C36" s="97">
        <v>28</v>
      </c>
      <c r="D36" s="106"/>
      <c r="E36" s="98">
        <f t="shared" si="0"/>
        <v>0</v>
      </c>
      <c r="F36" s="106"/>
      <c r="G36" s="107"/>
      <c r="H36" s="99">
        <f t="shared" si="1"/>
        <v>0</v>
      </c>
    </row>
    <row r="37" spans="1:8" ht="15" x14ac:dyDescent="0.15">
      <c r="A37" s="183" t="s">
        <v>93</v>
      </c>
      <c r="B37" s="106"/>
      <c r="C37" s="97">
        <v>14</v>
      </c>
      <c r="D37" s="106"/>
      <c r="E37" s="98">
        <f t="shared" si="0"/>
        <v>0</v>
      </c>
      <c r="F37" s="106"/>
      <c r="G37" s="107"/>
      <c r="H37" s="99">
        <f t="shared" si="1"/>
        <v>0</v>
      </c>
    </row>
    <row r="38" spans="1:8" ht="30" x14ac:dyDescent="0.15">
      <c r="A38" s="183" t="s">
        <v>328</v>
      </c>
      <c r="B38" s="106"/>
      <c r="C38" s="97">
        <v>25</v>
      </c>
      <c r="D38" s="106"/>
      <c r="E38" s="98">
        <f t="shared" si="0"/>
        <v>0</v>
      </c>
      <c r="F38" s="106"/>
      <c r="G38" s="107"/>
      <c r="H38" s="99">
        <f t="shared" si="1"/>
        <v>0</v>
      </c>
    </row>
    <row r="39" spans="1:8" ht="15" x14ac:dyDescent="0.15">
      <c r="A39" s="183" t="s">
        <v>94</v>
      </c>
      <c r="B39" s="106"/>
      <c r="C39" s="97">
        <v>12</v>
      </c>
      <c r="D39" s="106"/>
      <c r="E39" s="98">
        <f t="shared" si="0"/>
        <v>0</v>
      </c>
      <c r="F39" s="106"/>
      <c r="G39" s="107"/>
      <c r="H39" s="99">
        <f t="shared" si="1"/>
        <v>0</v>
      </c>
    </row>
    <row r="40" spans="1:8" ht="15" x14ac:dyDescent="0.15">
      <c r="A40" s="183" t="s">
        <v>95</v>
      </c>
      <c r="B40" s="106"/>
      <c r="C40" s="97">
        <v>50</v>
      </c>
      <c r="D40" s="106"/>
      <c r="E40" s="98">
        <f t="shared" si="0"/>
        <v>0</v>
      </c>
      <c r="F40" s="106"/>
      <c r="G40" s="107"/>
      <c r="H40" s="99">
        <f t="shared" si="1"/>
        <v>0</v>
      </c>
    </row>
    <row r="41" spans="1:8" ht="15" x14ac:dyDescent="0.15">
      <c r="A41" s="183" t="s">
        <v>96</v>
      </c>
      <c r="B41" s="106"/>
      <c r="C41" s="97">
        <v>120</v>
      </c>
      <c r="D41" s="106"/>
      <c r="E41" s="98">
        <f t="shared" si="0"/>
        <v>0</v>
      </c>
      <c r="F41" s="106"/>
      <c r="G41" s="107"/>
      <c r="H41" s="99">
        <f t="shared" si="1"/>
        <v>0</v>
      </c>
    </row>
    <row r="42" spans="1:8" ht="15" x14ac:dyDescent="0.15">
      <c r="A42" s="183" t="s">
        <v>97</v>
      </c>
      <c r="B42" s="106"/>
      <c r="C42" s="97">
        <v>25</v>
      </c>
      <c r="D42" s="106"/>
      <c r="E42" s="98">
        <f t="shared" si="0"/>
        <v>0</v>
      </c>
      <c r="F42" s="106"/>
      <c r="G42" s="107"/>
      <c r="H42" s="99">
        <f t="shared" si="1"/>
        <v>0</v>
      </c>
    </row>
    <row r="43" spans="1:8" ht="30" x14ac:dyDescent="0.15">
      <c r="A43" s="183" t="s">
        <v>98</v>
      </c>
      <c r="B43" s="106"/>
      <c r="C43" s="97">
        <v>10</v>
      </c>
      <c r="D43" s="106"/>
      <c r="E43" s="98">
        <f t="shared" si="0"/>
        <v>0</v>
      </c>
      <c r="F43" s="106"/>
      <c r="G43" s="107"/>
      <c r="H43" s="99">
        <f t="shared" si="1"/>
        <v>0</v>
      </c>
    </row>
    <row r="44" spans="1:8" ht="15" x14ac:dyDescent="0.15">
      <c r="A44" s="183" t="s">
        <v>99</v>
      </c>
      <c r="B44" s="106"/>
      <c r="C44" s="97">
        <v>80</v>
      </c>
      <c r="D44" s="106"/>
      <c r="E44" s="98">
        <f t="shared" si="0"/>
        <v>0</v>
      </c>
      <c r="F44" s="106"/>
      <c r="G44" s="107"/>
      <c r="H44" s="99">
        <f t="shared" si="1"/>
        <v>0</v>
      </c>
    </row>
    <row r="45" spans="1:8" ht="15" x14ac:dyDescent="0.15">
      <c r="A45" s="183" t="s">
        <v>100</v>
      </c>
      <c r="B45" s="106"/>
      <c r="C45" s="97">
        <v>5</v>
      </c>
      <c r="D45" s="106"/>
      <c r="E45" s="98">
        <f t="shared" si="0"/>
        <v>0</v>
      </c>
      <c r="F45" s="106"/>
      <c r="G45" s="107"/>
      <c r="H45" s="99">
        <f t="shared" si="1"/>
        <v>0</v>
      </c>
    </row>
    <row r="46" spans="1:8" ht="15" x14ac:dyDescent="0.15">
      <c r="A46" s="183" t="s">
        <v>101</v>
      </c>
      <c r="B46" s="106"/>
      <c r="C46" s="97">
        <v>20</v>
      </c>
      <c r="D46" s="106"/>
      <c r="E46" s="98">
        <f t="shared" si="0"/>
        <v>0</v>
      </c>
      <c r="F46" s="106"/>
      <c r="G46" s="107"/>
      <c r="H46" s="99">
        <f t="shared" si="1"/>
        <v>0</v>
      </c>
    </row>
    <row r="47" spans="1:8" ht="15" x14ac:dyDescent="0.15">
      <c r="A47" s="183" t="s">
        <v>102</v>
      </c>
      <c r="B47" s="106"/>
      <c r="C47" s="97">
        <v>190</v>
      </c>
      <c r="D47" s="106"/>
      <c r="E47" s="98">
        <f t="shared" si="0"/>
        <v>0</v>
      </c>
      <c r="F47" s="106"/>
      <c r="G47" s="107"/>
      <c r="H47" s="99">
        <f t="shared" si="1"/>
        <v>0</v>
      </c>
    </row>
    <row r="48" spans="1:8" ht="15" x14ac:dyDescent="0.15">
      <c r="A48" s="183" t="s">
        <v>103</v>
      </c>
      <c r="B48" s="106"/>
      <c r="C48" s="97">
        <v>1</v>
      </c>
      <c r="D48" s="106"/>
      <c r="E48" s="98">
        <f t="shared" si="0"/>
        <v>0</v>
      </c>
      <c r="F48" s="106"/>
      <c r="G48" s="107"/>
      <c r="H48" s="99">
        <f t="shared" si="1"/>
        <v>0</v>
      </c>
    </row>
    <row r="49" spans="1:8" ht="15" x14ac:dyDescent="0.15">
      <c r="A49" s="183" t="s">
        <v>104</v>
      </c>
      <c r="B49" s="106"/>
      <c r="C49" s="97">
        <v>1</v>
      </c>
      <c r="D49" s="106"/>
      <c r="E49" s="98">
        <f t="shared" si="0"/>
        <v>0</v>
      </c>
      <c r="F49" s="106"/>
      <c r="G49" s="107"/>
      <c r="H49" s="99">
        <f t="shared" si="1"/>
        <v>0</v>
      </c>
    </row>
    <row r="50" spans="1:8" ht="15" x14ac:dyDescent="0.15">
      <c r="A50" s="183" t="s">
        <v>105</v>
      </c>
      <c r="B50" s="106"/>
      <c r="C50" s="97">
        <v>20</v>
      </c>
      <c r="D50" s="106"/>
      <c r="E50" s="98">
        <f t="shared" si="0"/>
        <v>0</v>
      </c>
      <c r="F50" s="106"/>
      <c r="G50" s="107"/>
      <c r="H50" s="99">
        <f t="shared" si="1"/>
        <v>0</v>
      </c>
    </row>
    <row r="51" spans="1:8" ht="15" x14ac:dyDescent="0.15">
      <c r="A51" s="183" t="s">
        <v>106</v>
      </c>
      <c r="B51" s="106"/>
      <c r="C51" s="97">
        <v>1</v>
      </c>
      <c r="D51" s="106"/>
      <c r="E51" s="98">
        <f t="shared" si="0"/>
        <v>0</v>
      </c>
      <c r="F51" s="106"/>
      <c r="G51" s="107"/>
      <c r="H51" s="99">
        <f t="shared" si="1"/>
        <v>0</v>
      </c>
    </row>
    <row r="52" spans="1:8" ht="15" x14ac:dyDescent="0.15">
      <c r="A52" s="183" t="s">
        <v>329</v>
      </c>
      <c r="B52" s="106"/>
      <c r="C52" s="97">
        <v>200</v>
      </c>
      <c r="D52" s="106"/>
      <c r="E52" s="98">
        <f t="shared" si="0"/>
        <v>0</v>
      </c>
      <c r="F52" s="106"/>
      <c r="G52" s="107"/>
      <c r="H52" s="99">
        <f t="shared" si="1"/>
        <v>0</v>
      </c>
    </row>
    <row r="53" spans="1:8" ht="15" x14ac:dyDescent="0.15">
      <c r="A53" s="183" t="s">
        <v>330</v>
      </c>
      <c r="B53" s="106"/>
      <c r="C53" s="97"/>
      <c r="D53" s="108"/>
      <c r="E53" s="98">
        <f t="shared" si="0"/>
        <v>0</v>
      </c>
      <c r="F53" s="106"/>
      <c r="G53" s="107"/>
      <c r="H53" s="99">
        <f t="shared" si="1"/>
        <v>0</v>
      </c>
    </row>
    <row r="54" spans="1:8" ht="15" x14ac:dyDescent="0.15">
      <c r="A54" s="183" t="s">
        <v>107</v>
      </c>
      <c r="B54" s="108"/>
      <c r="C54" s="97"/>
      <c r="D54" s="108"/>
      <c r="E54" s="98">
        <f t="shared" si="0"/>
        <v>0</v>
      </c>
      <c r="F54" s="108"/>
      <c r="G54" s="108"/>
      <c r="H54" s="99">
        <f t="shared" si="1"/>
        <v>0</v>
      </c>
    </row>
    <row r="55" spans="1:8" ht="15" x14ac:dyDescent="0.15">
      <c r="A55" s="183" t="s">
        <v>108</v>
      </c>
      <c r="B55" s="108"/>
      <c r="C55" s="97"/>
      <c r="D55" s="108"/>
      <c r="E55" s="98">
        <f t="shared" si="0"/>
        <v>0</v>
      </c>
      <c r="F55" s="108"/>
      <c r="G55" s="108"/>
      <c r="H55" s="99">
        <f t="shared" si="1"/>
        <v>0</v>
      </c>
    </row>
    <row r="56" spans="1:8" ht="15" x14ac:dyDescent="0.15">
      <c r="A56" s="183" t="s">
        <v>109</v>
      </c>
      <c r="B56" s="106"/>
      <c r="C56" s="97">
        <v>2200</v>
      </c>
      <c r="D56" s="108"/>
      <c r="E56" s="98">
        <f t="shared" si="0"/>
        <v>0</v>
      </c>
      <c r="F56" s="106"/>
      <c r="G56" s="107"/>
      <c r="H56" s="99">
        <f t="shared" si="1"/>
        <v>0</v>
      </c>
    </row>
    <row r="57" spans="1:8" ht="15" x14ac:dyDescent="0.15">
      <c r="A57" s="183" t="s">
        <v>110</v>
      </c>
      <c r="B57" s="106"/>
      <c r="C57" s="97"/>
      <c r="D57" s="108"/>
      <c r="E57" s="98">
        <f t="shared" si="0"/>
        <v>0</v>
      </c>
      <c r="F57" s="106"/>
      <c r="G57" s="107"/>
      <c r="H57" s="99">
        <f t="shared" si="1"/>
        <v>0</v>
      </c>
    </row>
    <row r="58" spans="1:8" ht="15" x14ac:dyDescent="0.15">
      <c r="A58" s="183" t="s">
        <v>111</v>
      </c>
      <c r="B58" s="106"/>
      <c r="C58" s="97">
        <v>450</v>
      </c>
      <c r="D58" s="108"/>
      <c r="E58" s="98">
        <f t="shared" si="0"/>
        <v>0</v>
      </c>
      <c r="F58" s="106"/>
      <c r="G58" s="107"/>
      <c r="H58" s="99">
        <f t="shared" si="1"/>
        <v>0</v>
      </c>
    </row>
    <row r="59" spans="1:8" ht="15" x14ac:dyDescent="0.15">
      <c r="A59" s="183" t="s">
        <v>112</v>
      </c>
      <c r="B59" s="106"/>
      <c r="C59" s="97">
        <v>1450</v>
      </c>
      <c r="D59" s="108"/>
      <c r="E59" s="98">
        <f t="shared" si="0"/>
        <v>0</v>
      </c>
      <c r="F59" s="106"/>
      <c r="G59" s="107"/>
      <c r="H59" s="99">
        <f t="shared" si="1"/>
        <v>0</v>
      </c>
    </row>
    <row r="60" spans="1:8" ht="15" x14ac:dyDescent="0.15">
      <c r="A60" s="183" t="s">
        <v>113</v>
      </c>
      <c r="B60" s="106"/>
      <c r="C60" s="97">
        <v>1800</v>
      </c>
      <c r="D60" s="108"/>
      <c r="E60" s="98">
        <f t="shared" si="0"/>
        <v>0</v>
      </c>
      <c r="F60" s="106"/>
      <c r="G60" s="107"/>
      <c r="H60" s="99">
        <f t="shared" si="1"/>
        <v>0</v>
      </c>
    </row>
    <row r="61" spans="1:8" ht="15" x14ac:dyDescent="0.15">
      <c r="A61" s="183" t="s">
        <v>114</v>
      </c>
      <c r="B61" s="106"/>
      <c r="C61" s="97">
        <v>1200</v>
      </c>
      <c r="D61" s="108"/>
      <c r="E61" s="98">
        <f t="shared" si="0"/>
        <v>0</v>
      </c>
      <c r="F61" s="106"/>
      <c r="G61" s="107"/>
      <c r="H61" s="99">
        <f t="shared" si="1"/>
        <v>0</v>
      </c>
    </row>
    <row r="62" spans="1:8" ht="15" x14ac:dyDescent="0.15">
      <c r="A62" s="183" t="s">
        <v>115</v>
      </c>
      <c r="B62" s="106"/>
      <c r="C62" s="97"/>
      <c r="D62" s="108"/>
      <c r="E62" s="98">
        <f t="shared" si="0"/>
        <v>0</v>
      </c>
      <c r="F62" s="106"/>
      <c r="G62" s="107"/>
      <c r="H62" s="99">
        <f t="shared" si="1"/>
        <v>0</v>
      </c>
    </row>
    <row r="63" spans="1:8" ht="15" x14ac:dyDescent="0.15">
      <c r="A63" s="183" t="s">
        <v>116</v>
      </c>
      <c r="B63" s="106"/>
      <c r="C63" s="97">
        <v>2400</v>
      </c>
      <c r="D63" s="106"/>
      <c r="E63" s="98">
        <f t="shared" si="0"/>
        <v>0</v>
      </c>
      <c r="F63" s="106"/>
      <c r="G63" s="107"/>
      <c r="H63" s="99">
        <f t="shared" si="1"/>
        <v>0</v>
      </c>
    </row>
    <row r="64" spans="1:8" ht="15" x14ac:dyDescent="0.15">
      <c r="A64" s="183" t="s">
        <v>117</v>
      </c>
      <c r="B64" s="106"/>
      <c r="C64" s="97">
        <v>1500</v>
      </c>
      <c r="D64" s="106"/>
      <c r="E64" s="98">
        <f t="shared" si="0"/>
        <v>0</v>
      </c>
      <c r="F64" s="106"/>
      <c r="G64" s="107"/>
      <c r="H64" s="99">
        <f t="shared" si="1"/>
        <v>0</v>
      </c>
    </row>
    <row r="65" spans="1:8" ht="15" thickBot="1" x14ac:dyDescent="0.2">
      <c r="H65" s="123">
        <f>SUM(H13:H64)</f>
        <v>0</v>
      </c>
    </row>
    <row r="66" spans="1:8" ht="15" thickTop="1" x14ac:dyDescent="0.15"/>
    <row r="67" spans="1:8" ht="216" customHeight="1" x14ac:dyDescent="0.15">
      <c r="A67" s="252" t="s">
        <v>118</v>
      </c>
      <c r="B67" s="252"/>
      <c r="C67" s="276"/>
      <c r="D67" s="252"/>
      <c r="E67" s="252"/>
      <c r="F67" s="252"/>
      <c r="G67" s="252"/>
      <c r="H67" s="252"/>
    </row>
    <row r="68" spans="1:8" x14ac:dyDescent="0.15">
      <c r="A68" s="73"/>
      <c r="B68" s="73"/>
      <c r="C68" s="119"/>
      <c r="D68" s="73"/>
      <c r="E68" s="119"/>
      <c r="F68" s="73"/>
      <c r="G68" s="73"/>
      <c r="H68" s="119"/>
    </row>
    <row r="69" spans="1:8" x14ac:dyDescent="0.15">
      <c r="A69" s="73"/>
      <c r="B69" s="73"/>
      <c r="C69" s="119"/>
      <c r="D69" s="73"/>
      <c r="E69" s="119"/>
      <c r="F69" s="73"/>
      <c r="G69" s="73"/>
      <c r="H69" s="119"/>
    </row>
    <row r="70" spans="1:8" x14ac:dyDescent="0.15">
      <c r="A70" s="73"/>
      <c r="B70" s="73"/>
      <c r="C70" s="119"/>
      <c r="D70" s="73"/>
      <c r="E70" s="119"/>
      <c r="F70" s="73"/>
      <c r="G70" s="73"/>
      <c r="H70" s="119"/>
    </row>
    <row r="71" spans="1:8" x14ac:dyDescent="0.15">
      <c r="A71" s="73"/>
      <c r="B71" s="73"/>
      <c r="C71" s="119"/>
      <c r="D71" s="73"/>
      <c r="E71" s="119"/>
      <c r="F71" s="73"/>
      <c r="G71" s="73"/>
      <c r="H71" s="119"/>
    </row>
    <row r="72" spans="1:8" x14ac:dyDescent="0.15">
      <c r="A72" s="73"/>
      <c r="B72" s="73"/>
      <c r="C72" s="119"/>
      <c r="D72" s="73"/>
      <c r="E72" s="119"/>
      <c r="F72" s="73"/>
      <c r="G72" s="73"/>
      <c r="H72" s="119"/>
    </row>
    <row r="73" spans="1:8" x14ac:dyDescent="0.15">
      <c r="A73" s="73"/>
      <c r="B73" s="73"/>
      <c r="C73" s="119"/>
      <c r="D73" s="73"/>
      <c r="E73" s="119"/>
      <c r="F73" s="73"/>
      <c r="G73" s="73"/>
      <c r="H73" s="119"/>
    </row>
    <row r="74" spans="1:8" x14ac:dyDescent="0.15">
      <c r="A74" s="73"/>
      <c r="B74" s="73"/>
      <c r="C74" s="119"/>
      <c r="D74" s="73"/>
      <c r="E74" s="119"/>
      <c r="F74" s="73"/>
      <c r="G74" s="73"/>
      <c r="H74" s="119"/>
    </row>
    <row r="75" spans="1:8" x14ac:dyDescent="0.15">
      <c r="A75" s="73"/>
      <c r="B75" s="73"/>
      <c r="C75" s="119"/>
      <c r="D75" s="73"/>
      <c r="E75" s="119"/>
      <c r="F75" s="73"/>
      <c r="G75" s="73"/>
      <c r="H75" s="119"/>
    </row>
    <row r="76" spans="1:8" x14ac:dyDescent="0.15">
      <c r="A76" s="73"/>
      <c r="B76" s="73"/>
      <c r="C76" s="119"/>
      <c r="D76" s="73"/>
      <c r="E76" s="119"/>
      <c r="F76" s="73"/>
      <c r="G76" s="73"/>
      <c r="H76" s="119"/>
    </row>
    <row r="77" spans="1:8" x14ac:dyDescent="0.15">
      <c r="A77" s="73"/>
      <c r="B77" s="73"/>
      <c r="C77" s="119"/>
      <c r="D77" s="73"/>
      <c r="E77" s="119"/>
      <c r="F77" s="73"/>
      <c r="G77" s="73"/>
      <c r="H77" s="119"/>
    </row>
    <row r="78" spans="1:8" x14ac:dyDescent="0.15">
      <c r="A78" s="73"/>
      <c r="B78" s="73"/>
      <c r="C78" s="119"/>
      <c r="D78" s="73"/>
      <c r="E78" s="119"/>
      <c r="F78" s="73"/>
      <c r="G78" s="73"/>
      <c r="H78" s="119"/>
    </row>
    <row r="79" spans="1:8" ht="147" customHeight="1" x14ac:dyDescent="0.15">
      <c r="A79" s="73"/>
      <c r="B79" s="73"/>
      <c r="C79" s="119"/>
      <c r="D79" s="73"/>
      <c r="E79" s="119"/>
      <c r="F79" s="73"/>
      <c r="G79" s="73"/>
      <c r="H79" s="119"/>
    </row>
  </sheetData>
  <mergeCells count="5">
    <mergeCell ref="A67:H67"/>
    <mergeCell ref="B7:C7"/>
    <mergeCell ref="B8:C8"/>
    <mergeCell ref="B9:C9"/>
    <mergeCell ref="B10:C10"/>
  </mergeCells>
  <phoneticPr fontId="5" type="noConversion"/>
  <pageMargins left="0.70866141732283472" right="0.70866141732283472" top="0.74803149606299213" bottom="0.74803149606299213" header="0.31496062992125984" footer="0.31496062992125984"/>
  <pageSetup paperSize="9" scale="52"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D67"/>
  <sheetViews>
    <sheetView tabSelected="1" zoomScale="85" zoomScaleNormal="85" zoomScalePageLayoutView="200" workbookViewId="0">
      <pane ySplit="12" topLeftCell="A37" activePane="bottomLeft" state="frozen"/>
      <selection pane="bottomLeft" activeCell="A58" sqref="A58:H67"/>
    </sheetView>
  </sheetViews>
  <sheetFormatPr baseColWidth="10" defaultColWidth="8.83203125" defaultRowHeight="15" x14ac:dyDescent="0.2"/>
  <cols>
    <col min="1" max="1" width="25.6640625" style="1" customWidth="1"/>
    <col min="2" max="4" width="15.6640625" customWidth="1"/>
    <col min="5" max="5" width="15.6640625" style="3" customWidth="1"/>
    <col min="6" max="7" width="15.6640625" customWidth="1"/>
    <col min="8" max="8" width="15.6640625" style="3" customWidth="1"/>
  </cols>
  <sheetData>
    <row r="1" spans="1:134" s="10" customFormat="1" ht="21" thickTop="1" x14ac:dyDescent="0.2">
      <c r="A1" s="124"/>
      <c r="B1" s="43" t="s">
        <v>302</v>
      </c>
      <c r="C1" s="110"/>
      <c r="D1" s="44"/>
      <c r="E1" s="110"/>
      <c r="F1" s="44"/>
      <c r="G1" s="44"/>
      <c r="H1" s="120"/>
    </row>
    <row r="2" spans="1:134" s="12" customFormat="1" ht="25" x14ac:dyDescent="0.25">
      <c r="A2" s="125"/>
      <c r="B2" s="46" t="s">
        <v>338</v>
      </c>
      <c r="C2" s="111"/>
      <c r="D2" s="47"/>
      <c r="E2" s="111"/>
      <c r="F2" s="47"/>
      <c r="G2" s="47"/>
      <c r="H2" s="121"/>
    </row>
    <row r="3" spans="1:134" s="14" customFormat="1" ht="11" x14ac:dyDescent="0.15">
      <c r="A3" s="126"/>
      <c r="B3" s="49"/>
      <c r="C3" s="112"/>
      <c r="D3" s="50"/>
      <c r="E3" s="112"/>
      <c r="F3" s="50"/>
      <c r="G3" s="50"/>
      <c r="H3" s="122"/>
    </row>
    <row r="4" spans="1:134" s="14" customFormat="1" ht="12" thickBot="1" x14ac:dyDescent="0.2">
      <c r="A4" s="127"/>
      <c r="B4" s="52"/>
      <c r="C4" s="113"/>
      <c r="D4" s="53"/>
      <c r="E4" s="113"/>
      <c r="F4" s="53"/>
      <c r="G4" s="53"/>
      <c r="H4" s="54" t="s">
        <v>304</v>
      </c>
    </row>
    <row r="5" spans="1:134" s="18" customFormat="1" thickTop="1" x14ac:dyDescent="0.15">
      <c r="A5" s="73"/>
      <c r="C5" s="114"/>
      <c r="E5" s="114"/>
      <c r="H5" s="114"/>
    </row>
    <row r="6" spans="1:134" ht="18" x14ac:dyDescent="0.2">
      <c r="A6" s="78" t="s">
        <v>119</v>
      </c>
      <c r="B6" s="78"/>
      <c r="C6" s="78"/>
      <c r="D6" s="78"/>
      <c r="E6" s="78"/>
      <c r="F6" s="78"/>
      <c r="G6" s="78"/>
      <c r="H6" s="78"/>
    </row>
    <row r="7" spans="1:134" s="26" customFormat="1" ht="17" x14ac:dyDescent="0.2">
      <c r="A7" s="128" t="s">
        <v>306</v>
      </c>
      <c r="B7" s="260"/>
      <c r="C7" s="261"/>
      <c r="E7" s="116"/>
      <c r="H7" s="278" t="s">
        <v>126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row>
    <row r="8" spans="1:134" s="26" customFormat="1" ht="17" x14ac:dyDescent="0.2">
      <c r="A8" s="129" t="s">
        <v>323</v>
      </c>
      <c r="B8" s="260"/>
      <c r="C8" s="261"/>
      <c r="E8" s="116"/>
      <c r="H8" s="279"/>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row>
    <row r="9" spans="1:134" s="26" customFormat="1" ht="17" x14ac:dyDescent="0.2">
      <c r="A9" s="129" t="s">
        <v>307</v>
      </c>
      <c r="B9" s="260"/>
      <c r="C9" s="261"/>
      <c r="E9" s="116"/>
      <c r="H9" s="279"/>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row>
    <row r="10" spans="1:134" s="26" customFormat="1" ht="17" x14ac:dyDescent="0.2">
      <c r="A10" s="130" t="s">
        <v>1</v>
      </c>
      <c r="B10" s="260"/>
      <c r="C10" s="261"/>
      <c r="E10" s="116"/>
      <c r="H10" s="279"/>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row>
    <row r="11" spans="1:134" ht="26" x14ac:dyDescent="0.2">
      <c r="A11" s="131"/>
      <c r="B11" s="131"/>
      <c r="C11" s="131"/>
      <c r="D11" s="131"/>
      <c r="E11" s="131"/>
      <c r="F11" s="131"/>
      <c r="G11" s="131"/>
      <c r="H11" s="279"/>
    </row>
    <row r="12" spans="1:134" s="102" customFormat="1" ht="85" x14ac:dyDescent="0.2">
      <c r="A12" s="132" t="s">
        <v>120</v>
      </c>
      <c r="B12" s="133" t="s">
        <v>69</v>
      </c>
      <c r="C12" s="134" t="s">
        <v>121</v>
      </c>
      <c r="D12" s="133" t="s">
        <v>122</v>
      </c>
      <c r="E12" s="135" t="s">
        <v>123</v>
      </c>
      <c r="F12" s="133" t="s">
        <v>124</v>
      </c>
      <c r="G12" s="133" t="s">
        <v>125</v>
      </c>
      <c r="H12" s="136" t="s">
        <v>312</v>
      </c>
    </row>
    <row r="13" spans="1:134" s="1" customFormat="1" ht="16" x14ac:dyDescent="0.2">
      <c r="A13" s="137" t="s">
        <v>72</v>
      </c>
      <c r="B13" s="138"/>
      <c r="C13" s="139">
        <v>120</v>
      </c>
      <c r="D13" s="138"/>
      <c r="E13" s="140">
        <f t="shared" ref="E13:E55" si="0">((C13*D13)/1000)</f>
        <v>0</v>
      </c>
      <c r="F13" s="138"/>
      <c r="G13" s="138"/>
      <c r="H13" s="140">
        <f>((E13*F13)*B13)*G13</f>
        <v>0</v>
      </c>
    </row>
    <row r="14" spans="1:134" ht="16" x14ac:dyDescent="0.2">
      <c r="A14" s="141" t="s">
        <v>127</v>
      </c>
      <c r="B14" s="142"/>
      <c r="C14" s="143">
        <v>45</v>
      </c>
      <c r="D14" s="142"/>
      <c r="E14" s="144">
        <f t="shared" si="0"/>
        <v>0</v>
      </c>
      <c r="F14" s="142"/>
      <c r="G14" s="142"/>
      <c r="H14" s="144">
        <f t="shared" ref="H14:H55" si="1">((E14*F14)*B14)*G14</f>
        <v>0</v>
      </c>
    </row>
    <row r="15" spans="1:134" ht="16" x14ac:dyDescent="0.2">
      <c r="A15" s="141" t="s">
        <v>128</v>
      </c>
      <c r="B15" s="142"/>
      <c r="C15" s="143">
        <v>5</v>
      </c>
      <c r="D15" s="142"/>
      <c r="E15" s="144">
        <f t="shared" si="0"/>
        <v>0</v>
      </c>
      <c r="F15" s="142"/>
      <c r="G15" s="142"/>
      <c r="H15" s="144">
        <f t="shared" si="1"/>
        <v>0</v>
      </c>
    </row>
    <row r="16" spans="1:134" ht="16" x14ac:dyDescent="0.2">
      <c r="A16" s="141" t="s">
        <v>129</v>
      </c>
      <c r="B16" s="142"/>
      <c r="C16" s="143">
        <v>45</v>
      </c>
      <c r="D16" s="142"/>
      <c r="E16" s="144">
        <f t="shared" si="0"/>
        <v>0</v>
      </c>
      <c r="F16" s="142"/>
      <c r="G16" s="142"/>
      <c r="H16" s="144">
        <f t="shared" si="1"/>
        <v>0</v>
      </c>
    </row>
    <row r="17" spans="1:8" ht="16" x14ac:dyDescent="0.2">
      <c r="A17" s="141" t="s">
        <v>130</v>
      </c>
      <c r="B17" s="142"/>
      <c r="C17" s="143">
        <v>5</v>
      </c>
      <c r="D17" s="142"/>
      <c r="E17" s="144">
        <f t="shared" si="0"/>
        <v>0</v>
      </c>
      <c r="F17" s="142"/>
      <c r="G17" s="142"/>
      <c r="H17" s="144">
        <f t="shared" si="1"/>
        <v>0</v>
      </c>
    </row>
    <row r="18" spans="1:8" s="4" customFormat="1" ht="16" x14ac:dyDescent="0.2">
      <c r="A18" s="141" t="s">
        <v>131</v>
      </c>
      <c r="B18" s="142"/>
      <c r="C18" s="143">
        <v>15</v>
      </c>
      <c r="D18" s="142"/>
      <c r="E18" s="144">
        <f t="shared" si="0"/>
        <v>0</v>
      </c>
      <c r="F18" s="142"/>
      <c r="G18" s="142"/>
      <c r="H18" s="144">
        <f t="shared" si="1"/>
        <v>0</v>
      </c>
    </row>
    <row r="19" spans="1:8" s="4" customFormat="1" ht="16" x14ac:dyDescent="0.2">
      <c r="A19" s="141" t="s">
        <v>132</v>
      </c>
      <c r="B19" s="142"/>
      <c r="C19" s="143">
        <v>4</v>
      </c>
      <c r="D19" s="142"/>
      <c r="E19" s="144">
        <f t="shared" si="0"/>
        <v>0</v>
      </c>
      <c r="F19" s="142"/>
      <c r="G19" s="142"/>
      <c r="H19" s="144">
        <f t="shared" si="1"/>
        <v>0</v>
      </c>
    </row>
    <row r="20" spans="1:8" s="4" customFormat="1" ht="16" x14ac:dyDescent="0.2">
      <c r="A20" s="141" t="s">
        <v>75</v>
      </c>
      <c r="B20" s="142"/>
      <c r="C20" s="143">
        <v>15</v>
      </c>
      <c r="D20" s="142"/>
      <c r="E20" s="144">
        <f t="shared" si="0"/>
        <v>0</v>
      </c>
      <c r="F20" s="142"/>
      <c r="G20" s="142"/>
      <c r="H20" s="144">
        <f t="shared" si="1"/>
        <v>0</v>
      </c>
    </row>
    <row r="21" spans="1:8" s="4" customFormat="1" ht="16" x14ac:dyDescent="0.2">
      <c r="A21" s="141" t="s">
        <v>133</v>
      </c>
      <c r="B21" s="142"/>
      <c r="C21" s="143"/>
      <c r="D21" s="142"/>
      <c r="E21" s="144">
        <f t="shared" si="0"/>
        <v>0</v>
      </c>
      <c r="F21" s="142"/>
      <c r="G21" s="142"/>
      <c r="H21" s="144">
        <f t="shared" si="1"/>
        <v>0</v>
      </c>
    </row>
    <row r="22" spans="1:8" ht="16" x14ac:dyDescent="0.2">
      <c r="A22" s="141" t="s">
        <v>134</v>
      </c>
      <c r="B22" s="142"/>
      <c r="C22" s="143">
        <v>5</v>
      </c>
      <c r="D22" s="142"/>
      <c r="E22" s="144">
        <f t="shared" si="0"/>
        <v>0</v>
      </c>
      <c r="F22" s="142"/>
      <c r="G22" s="142"/>
      <c r="H22" s="144">
        <f t="shared" si="1"/>
        <v>0</v>
      </c>
    </row>
    <row r="23" spans="1:8" ht="16" x14ac:dyDescent="0.2">
      <c r="A23" s="141" t="s">
        <v>135</v>
      </c>
      <c r="B23" s="142"/>
      <c r="C23" s="143">
        <v>1.5</v>
      </c>
      <c r="D23" s="142"/>
      <c r="E23" s="144">
        <f t="shared" si="0"/>
        <v>0</v>
      </c>
      <c r="F23" s="142"/>
      <c r="G23" s="142"/>
      <c r="H23" s="144">
        <f t="shared" si="1"/>
        <v>0</v>
      </c>
    </row>
    <row r="24" spans="1:8" ht="16" x14ac:dyDescent="0.2">
      <c r="A24" s="141" t="s">
        <v>79</v>
      </c>
      <c r="B24" s="142"/>
      <c r="C24" s="143">
        <v>275</v>
      </c>
      <c r="D24" s="142"/>
      <c r="E24" s="144">
        <f t="shared" si="0"/>
        <v>0</v>
      </c>
      <c r="F24" s="142"/>
      <c r="G24" s="142"/>
      <c r="H24" s="144">
        <f t="shared" si="1"/>
        <v>0</v>
      </c>
    </row>
    <row r="25" spans="1:8" ht="16" x14ac:dyDescent="0.2">
      <c r="A25" s="141" t="s">
        <v>136</v>
      </c>
      <c r="B25" s="142"/>
      <c r="C25" s="143">
        <v>0.5</v>
      </c>
      <c r="D25" s="142"/>
      <c r="E25" s="144">
        <f t="shared" si="0"/>
        <v>0</v>
      </c>
      <c r="F25" s="142"/>
      <c r="G25" s="142"/>
      <c r="H25" s="144">
        <f t="shared" si="1"/>
        <v>0</v>
      </c>
    </row>
    <row r="26" spans="1:8" ht="16" x14ac:dyDescent="0.2">
      <c r="A26" s="141" t="s">
        <v>137</v>
      </c>
      <c r="B26" s="142"/>
      <c r="C26" s="143">
        <v>40</v>
      </c>
      <c r="D26" s="142"/>
      <c r="E26" s="144">
        <f>((C26*D26)/1000)</f>
        <v>0</v>
      </c>
      <c r="F26" s="142"/>
      <c r="G26" s="142"/>
      <c r="H26" s="144">
        <f t="shared" si="1"/>
        <v>0</v>
      </c>
    </row>
    <row r="27" spans="1:8" ht="16" x14ac:dyDescent="0.2">
      <c r="A27" s="141" t="s">
        <v>138</v>
      </c>
      <c r="B27" s="142"/>
      <c r="C27" s="143">
        <v>5</v>
      </c>
      <c r="D27" s="142"/>
      <c r="E27" s="144">
        <f t="shared" si="0"/>
        <v>0</v>
      </c>
      <c r="F27" s="142"/>
      <c r="G27" s="142"/>
      <c r="H27" s="144">
        <f t="shared" si="1"/>
        <v>0</v>
      </c>
    </row>
    <row r="28" spans="1:8" ht="16" x14ac:dyDescent="0.2">
      <c r="A28" s="141" t="s">
        <v>139</v>
      </c>
      <c r="B28" s="142"/>
      <c r="C28" s="143">
        <v>60</v>
      </c>
      <c r="D28" s="142"/>
      <c r="E28" s="144">
        <f t="shared" si="0"/>
        <v>0</v>
      </c>
      <c r="F28" s="142"/>
      <c r="G28" s="142"/>
      <c r="H28" s="144">
        <f t="shared" si="1"/>
        <v>0</v>
      </c>
    </row>
    <row r="29" spans="1:8" ht="16" x14ac:dyDescent="0.2">
      <c r="A29" s="141" t="s">
        <v>140</v>
      </c>
      <c r="B29" s="142"/>
      <c r="C29" s="143">
        <v>80</v>
      </c>
      <c r="D29" s="142"/>
      <c r="E29" s="144">
        <f t="shared" si="0"/>
        <v>0</v>
      </c>
      <c r="F29" s="142"/>
      <c r="G29" s="142"/>
      <c r="H29" s="144">
        <f t="shared" si="1"/>
        <v>0</v>
      </c>
    </row>
    <row r="30" spans="1:8" ht="16" x14ac:dyDescent="0.2">
      <c r="A30" s="141" t="s">
        <v>141</v>
      </c>
      <c r="B30" s="142"/>
      <c r="C30" s="143">
        <v>1100</v>
      </c>
      <c r="D30" s="142"/>
      <c r="E30" s="144">
        <f t="shared" si="0"/>
        <v>0</v>
      </c>
      <c r="F30" s="142"/>
      <c r="G30" s="142"/>
      <c r="H30" s="144">
        <f t="shared" si="1"/>
        <v>0</v>
      </c>
    </row>
    <row r="31" spans="1:8" ht="16" x14ac:dyDescent="0.2">
      <c r="A31" s="141" t="s">
        <v>90</v>
      </c>
      <c r="B31" s="142"/>
      <c r="C31" s="143">
        <v>36</v>
      </c>
      <c r="D31" s="142"/>
      <c r="E31" s="144">
        <f t="shared" si="0"/>
        <v>0</v>
      </c>
      <c r="F31" s="142"/>
      <c r="G31" s="142"/>
      <c r="H31" s="144">
        <f t="shared" si="1"/>
        <v>0</v>
      </c>
    </row>
    <row r="32" spans="1:8" ht="16" x14ac:dyDescent="0.2">
      <c r="A32" s="141" t="s">
        <v>142</v>
      </c>
      <c r="B32" s="142"/>
      <c r="C32" s="143">
        <v>18</v>
      </c>
      <c r="D32" s="142"/>
      <c r="E32" s="144">
        <f t="shared" si="0"/>
        <v>0</v>
      </c>
      <c r="F32" s="142"/>
      <c r="G32" s="142"/>
      <c r="H32" s="144">
        <f t="shared" si="1"/>
        <v>0</v>
      </c>
    </row>
    <row r="33" spans="1:8" ht="16" x14ac:dyDescent="0.2">
      <c r="A33" s="141" t="s">
        <v>92</v>
      </c>
      <c r="B33" s="142"/>
      <c r="C33" s="143">
        <v>28</v>
      </c>
      <c r="D33" s="142"/>
      <c r="E33" s="144">
        <f t="shared" si="0"/>
        <v>0</v>
      </c>
      <c r="F33" s="142"/>
      <c r="G33" s="142"/>
      <c r="H33" s="144">
        <f t="shared" si="1"/>
        <v>0</v>
      </c>
    </row>
    <row r="34" spans="1:8" ht="16" x14ac:dyDescent="0.2">
      <c r="A34" s="141" t="s">
        <v>93</v>
      </c>
      <c r="B34" s="142"/>
      <c r="C34" s="143">
        <v>14</v>
      </c>
      <c r="D34" s="142"/>
      <c r="E34" s="144">
        <f t="shared" si="0"/>
        <v>0</v>
      </c>
      <c r="F34" s="142"/>
      <c r="G34" s="142"/>
      <c r="H34" s="144">
        <f t="shared" si="1"/>
        <v>0</v>
      </c>
    </row>
    <row r="35" spans="1:8" ht="32" x14ac:dyDescent="0.2">
      <c r="A35" s="141" t="s">
        <v>328</v>
      </c>
      <c r="B35" s="142"/>
      <c r="C35" s="143">
        <v>25</v>
      </c>
      <c r="D35" s="142"/>
      <c r="E35" s="144">
        <f t="shared" si="0"/>
        <v>0</v>
      </c>
      <c r="F35" s="142"/>
      <c r="G35" s="142"/>
      <c r="H35" s="144">
        <f t="shared" si="1"/>
        <v>0</v>
      </c>
    </row>
    <row r="36" spans="1:8" ht="16" x14ac:dyDescent="0.2">
      <c r="A36" s="141" t="s">
        <v>94</v>
      </c>
      <c r="B36" s="142"/>
      <c r="C36" s="143">
        <v>12</v>
      </c>
      <c r="D36" s="142"/>
      <c r="E36" s="144">
        <f t="shared" si="0"/>
        <v>0</v>
      </c>
      <c r="F36" s="142"/>
      <c r="G36" s="142"/>
      <c r="H36" s="144">
        <f t="shared" si="1"/>
        <v>0</v>
      </c>
    </row>
    <row r="37" spans="1:8" ht="16" x14ac:dyDescent="0.2">
      <c r="A37" s="141" t="s">
        <v>95</v>
      </c>
      <c r="B37" s="142"/>
      <c r="C37" s="143">
        <v>50</v>
      </c>
      <c r="D37" s="142"/>
      <c r="E37" s="144">
        <f>((C37*D37)/1000)</f>
        <v>0</v>
      </c>
      <c r="F37" s="142"/>
      <c r="G37" s="142"/>
      <c r="H37" s="144">
        <f t="shared" si="1"/>
        <v>0</v>
      </c>
    </row>
    <row r="38" spans="1:8" ht="16" x14ac:dyDescent="0.2">
      <c r="A38" s="141" t="s">
        <v>325</v>
      </c>
      <c r="B38" s="142"/>
      <c r="C38" s="143">
        <v>20</v>
      </c>
      <c r="D38" s="142"/>
      <c r="E38" s="144">
        <f t="shared" si="0"/>
        <v>0</v>
      </c>
      <c r="F38" s="142"/>
      <c r="G38" s="142"/>
      <c r="H38" s="144">
        <f t="shared" si="1"/>
        <v>0</v>
      </c>
    </row>
    <row r="39" spans="1:8" ht="16" x14ac:dyDescent="0.2">
      <c r="A39" s="141" t="s">
        <v>84</v>
      </c>
      <c r="B39" s="142"/>
      <c r="C39" s="143">
        <v>60</v>
      </c>
      <c r="D39" s="142"/>
      <c r="E39" s="144">
        <f t="shared" si="0"/>
        <v>0</v>
      </c>
      <c r="F39" s="142"/>
      <c r="G39" s="142"/>
      <c r="H39" s="144">
        <f t="shared" si="1"/>
        <v>0</v>
      </c>
    </row>
    <row r="40" spans="1:8" ht="16" x14ac:dyDescent="0.2">
      <c r="A40" s="141" t="s">
        <v>85</v>
      </c>
      <c r="B40" s="142"/>
      <c r="C40" s="143">
        <v>1500</v>
      </c>
      <c r="D40" s="142"/>
      <c r="E40" s="144">
        <f t="shared" si="0"/>
        <v>0</v>
      </c>
      <c r="F40" s="142"/>
      <c r="G40" s="142"/>
      <c r="H40" s="144">
        <f t="shared" si="1"/>
        <v>0</v>
      </c>
    </row>
    <row r="41" spans="1:8" ht="16" x14ac:dyDescent="0.2">
      <c r="A41" s="141" t="s">
        <v>86</v>
      </c>
      <c r="B41" s="142"/>
      <c r="C41" s="143">
        <v>20</v>
      </c>
      <c r="D41" s="142"/>
      <c r="E41" s="144">
        <f t="shared" si="0"/>
        <v>0</v>
      </c>
      <c r="F41" s="142"/>
      <c r="G41" s="142"/>
      <c r="H41" s="144">
        <f t="shared" si="1"/>
        <v>0</v>
      </c>
    </row>
    <row r="42" spans="1:8" ht="16" x14ac:dyDescent="0.2">
      <c r="A42" s="141" t="s">
        <v>331</v>
      </c>
      <c r="B42" s="142"/>
      <c r="C42" s="143">
        <v>1400</v>
      </c>
      <c r="D42" s="142"/>
      <c r="E42" s="144">
        <f t="shared" si="0"/>
        <v>0</v>
      </c>
      <c r="F42" s="142"/>
      <c r="G42" s="142"/>
      <c r="H42" s="144">
        <f t="shared" si="1"/>
        <v>0</v>
      </c>
    </row>
    <row r="43" spans="1:8" ht="16" x14ac:dyDescent="0.2">
      <c r="A43" s="141" t="s">
        <v>177</v>
      </c>
      <c r="B43" s="142"/>
      <c r="C43" s="143">
        <v>2000</v>
      </c>
      <c r="D43" s="142"/>
      <c r="E43" s="144">
        <f>((C43*D43)/1000)</f>
        <v>0</v>
      </c>
      <c r="F43" s="142"/>
      <c r="G43" s="142"/>
      <c r="H43" s="144">
        <f t="shared" si="1"/>
        <v>0</v>
      </c>
    </row>
    <row r="44" spans="1:8" ht="16" x14ac:dyDescent="0.2">
      <c r="A44" s="141" t="s">
        <v>89</v>
      </c>
      <c r="B44" s="142"/>
      <c r="C44" s="143">
        <v>1500</v>
      </c>
      <c r="D44" s="142"/>
      <c r="E44" s="144">
        <f t="shared" si="0"/>
        <v>0</v>
      </c>
      <c r="F44" s="142"/>
      <c r="G44" s="142"/>
      <c r="H44" s="144">
        <f t="shared" si="1"/>
        <v>0</v>
      </c>
    </row>
    <row r="45" spans="1:8" ht="16" x14ac:dyDescent="0.2">
      <c r="A45" s="141" t="s">
        <v>88</v>
      </c>
      <c r="B45" s="142"/>
      <c r="C45" s="143">
        <v>1700</v>
      </c>
      <c r="D45" s="142"/>
      <c r="E45" s="144">
        <f t="shared" si="0"/>
        <v>0</v>
      </c>
      <c r="F45" s="142"/>
      <c r="G45" s="142"/>
      <c r="H45" s="144">
        <f t="shared" si="1"/>
        <v>0</v>
      </c>
    </row>
    <row r="46" spans="1:8" ht="16" x14ac:dyDescent="0.2">
      <c r="A46" s="141" t="s">
        <v>143</v>
      </c>
      <c r="B46" s="142"/>
      <c r="C46" s="143">
        <v>20</v>
      </c>
      <c r="D46" s="142"/>
      <c r="E46" s="144">
        <f t="shared" si="0"/>
        <v>0</v>
      </c>
      <c r="F46" s="142"/>
      <c r="G46" s="142"/>
      <c r="H46" s="144">
        <f t="shared" si="1"/>
        <v>0</v>
      </c>
    </row>
    <row r="47" spans="1:8" ht="16" x14ac:dyDescent="0.2">
      <c r="A47" s="141" t="s">
        <v>102</v>
      </c>
      <c r="B47" s="142"/>
      <c r="C47" s="143">
        <v>190</v>
      </c>
      <c r="D47" s="142"/>
      <c r="E47" s="144">
        <f t="shared" si="0"/>
        <v>0</v>
      </c>
      <c r="F47" s="142"/>
      <c r="G47" s="142"/>
      <c r="H47" s="144">
        <f t="shared" si="1"/>
        <v>0</v>
      </c>
    </row>
    <row r="48" spans="1:8" ht="32" x14ac:dyDescent="0.2">
      <c r="A48" s="141" t="s">
        <v>144</v>
      </c>
      <c r="B48" s="142"/>
      <c r="C48" s="143">
        <v>10</v>
      </c>
      <c r="D48" s="142"/>
      <c r="E48" s="144">
        <f t="shared" si="0"/>
        <v>0</v>
      </c>
      <c r="F48" s="142"/>
      <c r="G48" s="142"/>
      <c r="H48" s="144">
        <f t="shared" si="1"/>
        <v>0</v>
      </c>
    </row>
    <row r="49" spans="1:8" ht="16" x14ac:dyDescent="0.2">
      <c r="A49" s="141" t="s">
        <v>104</v>
      </c>
      <c r="B49" s="142"/>
      <c r="C49" s="143">
        <v>1</v>
      </c>
      <c r="D49" s="142"/>
      <c r="E49" s="144">
        <f t="shared" si="0"/>
        <v>0</v>
      </c>
      <c r="F49" s="142"/>
      <c r="G49" s="142"/>
      <c r="H49" s="144">
        <f t="shared" si="1"/>
        <v>0</v>
      </c>
    </row>
    <row r="50" spans="1:8" ht="16" x14ac:dyDescent="0.2">
      <c r="A50" s="141" t="s">
        <v>103</v>
      </c>
      <c r="B50" s="142"/>
      <c r="C50" s="143">
        <v>1</v>
      </c>
      <c r="D50" s="142"/>
      <c r="E50" s="144">
        <f t="shared" si="0"/>
        <v>0</v>
      </c>
      <c r="F50" s="142"/>
      <c r="G50" s="142"/>
      <c r="H50" s="144">
        <f t="shared" si="1"/>
        <v>0</v>
      </c>
    </row>
    <row r="51" spans="1:8" ht="16" x14ac:dyDescent="0.2">
      <c r="A51" s="141" t="s">
        <v>145</v>
      </c>
      <c r="B51" s="142"/>
      <c r="C51" s="143">
        <v>40</v>
      </c>
      <c r="D51" s="142"/>
      <c r="E51" s="144">
        <f t="shared" si="0"/>
        <v>0</v>
      </c>
      <c r="F51" s="142"/>
      <c r="G51" s="142"/>
      <c r="H51" s="144">
        <f t="shared" si="1"/>
        <v>0</v>
      </c>
    </row>
    <row r="52" spans="1:8" ht="16" x14ac:dyDescent="0.2">
      <c r="A52" s="141" t="s">
        <v>107</v>
      </c>
      <c r="B52" s="142"/>
      <c r="C52" s="143">
        <v>1100</v>
      </c>
      <c r="D52" s="145"/>
      <c r="E52" s="144">
        <f t="shared" si="0"/>
        <v>0</v>
      </c>
      <c r="F52" s="145"/>
      <c r="G52" s="145"/>
      <c r="H52" s="144">
        <f t="shared" si="1"/>
        <v>0</v>
      </c>
    </row>
    <row r="53" spans="1:8" ht="16" x14ac:dyDescent="0.2">
      <c r="A53" s="141" t="s">
        <v>114</v>
      </c>
      <c r="B53" s="142"/>
      <c r="C53" s="143">
        <v>1200</v>
      </c>
      <c r="D53" s="142"/>
      <c r="E53" s="144">
        <f t="shared" si="0"/>
        <v>0</v>
      </c>
      <c r="F53" s="142"/>
      <c r="G53" s="142"/>
      <c r="H53" s="144">
        <f t="shared" si="1"/>
        <v>0</v>
      </c>
    </row>
    <row r="54" spans="1:8" ht="16" x14ac:dyDescent="0.2">
      <c r="A54" s="141" t="s">
        <v>146</v>
      </c>
      <c r="B54" s="142"/>
      <c r="C54" s="143">
        <v>200</v>
      </c>
      <c r="D54" s="142"/>
      <c r="E54" s="144">
        <f>((C54*D54)/1000)</f>
        <v>0</v>
      </c>
      <c r="F54" s="142"/>
      <c r="G54" s="142"/>
      <c r="H54" s="144">
        <f t="shared" si="1"/>
        <v>0</v>
      </c>
    </row>
    <row r="55" spans="1:8" ht="16" x14ac:dyDescent="0.2">
      <c r="A55" s="141" t="s">
        <v>332</v>
      </c>
      <c r="B55" s="142"/>
      <c r="C55" s="143">
        <v>100</v>
      </c>
      <c r="D55" s="142"/>
      <c r="E55" s="144">
        <f t="shared" si="0"/>
        <v>0</v>
      </c>
      <c r="F55" s="142"/>
      <c r="G55" s="142"/>
      <c r="H55" s="144">
        <f t="shared" si="1"/>
        <v>0</v>
      </c>
    </row>
    <row r="56" spans="1:8" ht="17" thickBot="1" x14ac:dyDescent="0.25">
      <c r="A56" s="146" t="s">
        <v>147</v>
      </c>
      <c r="B56" s="7"/>
      <c r="C56" s="7"/>
      <c r="D56" s="7"/>
      <c r="E56" s="147"/>
      <c r="F56" s="7"/>
      <c r="G56" s="7"/>
      <c r="H56" s="148">
        <f>SUM(H13:H54)</f>
        <v>0</v>
      </c>
    </row>
    <row r="57" spans="1:8" ht="16" thickTop="1" x14ac:dyDescent="0.2">
      <c r="A57" s="146"/>
      <c r="B57" s="7"/>
      <c r="C57" s="7"/>
      <c r="D57" s="7"/>
      <c r="E57" s="147"/>
      <c r="F57" s="7"/>
      <c r="G57" s="7"/>
      <c r="H57" s="147"/>
    </row>
    <row r="58" spans="1:8" x14ac:dyDescent="0.2">
      <c r="A58" s="277" t="s">
        <v>148</v>
      </c>
      <c r="B58" s="277"/>
      <c r="C58" s="277"/>
      <c r="D58" s="277"/>
      <c r="E58" s="277"/>
      <c r="F58" s="277"/>
      <c r="G58" s="277"/>
      <c r="H58" s="277"/>
    </row>
    <row r="59" spans="1:8" x14ac:dyDescent="0.2">
      <c r="A59" s="277"/>
      <c r="B59" s="277"/>
      <c r="C59" s="277"/>
      <c r="D59" s="277"/>
      <c r="E59" s="277"/>
      <c r="F59" s="277"/>
      <c r="G59" s="277"/>
      <c r="H59" s="277"/>
    </row>
    <row r="60" spans="1:8" x14ac:dyDescent="0.2">
      <c r="A60" s="277"/>
      <c r="B60" s="277"/>
      <c r="C60" s="277"/>
      <c r="D60" s="277"/>
      <c r="E60" s="277"/>
      <c r="F60" s="277"/>
      <c r="G60" s="277"/>
      <c r="H60" s="277"/>
    </row>
    <row r="61" spans="1:8" x14ac:dyDescent="0.2">
      <c r="A61" s="277"/>
      <c r="B61" s="277"/>
      <c r="C61" s="277"/>
      <c r="D61" s="277"/>
      <c r="E61" s="277"/>
      <c r="F61" s="277"/>
      <c r="G61" s="277"/>
      <c r="H61" s="277"/>
    </row>
    <row r="62" spans="1:8" x14ac:dyDescent="0.2">
      <c r="A62" s="277"/>
      <c r="B62" s="277"/>
      <c r="C62" s="277"/>
      <c r="D62" s="277"/>
      <c r="E62" s="277"/>
      <c r="F62" s="277"/>
      <c r="G62" s="277"/>
      <c r="H62" s="277"/>
    </row>
    <row r="63" spans="1:8" x14ac:dyDescent="0.2">
      <c r="A63" s="277"/>
      <c r="B63" s="277"/>
      <c r="C63" s="277"/>
      <c r="D63" s="277"/>
      <c r="E63" s="277"/>
      <c r="F63" s="277"/>
      <c r="G63" s="277"/>
      <c r="H63" s="277"/>
    </row>
    <row r="64" spans="1:8" x14ac:dyDescent="0.2">
      <c r="A64" s="277"/>
      <c r="B64" s="277"/>
      <c r="C64" s="277"/>
      <c r="D64" s="277"/>
      <c r="E64" s="277"/>
      <c r="F64" s="277"/>
      <c r="G64" s="277"/>
      <c r="H64" s="277"/>
    </row>
    <row r="65" spans="1:8" x14ac:dyDescent="0.2">
      <c r="A65" s="277"/>
      <c r="B65" s="277"/>
      <c r="C65" s="277"/>
      <c r="D65" s="277"/>
      <c r="E65" s="277"/>
      <c r="F65" s="277"/>
      <c r="G65" s="277"/>
      <c r="H65" s="277"/>
    </row>
    <row r="66" spans="1:8" x14ac:dyDescent="0.2">
      <c r="A66" s="277"/>
      <c r="B66" s="277"/>
      <c r="C66" s="277"/>
      <c r="D66" s="277"/>
      <c r="E66" s="277"/>
      <c r="F66" s="277"/>
      <c r="G66" s="277"/>
      <c r="H66" s="277"/>
    </row>
    <row r="67" spans="1:8" x14ac:dyDescent="0.2">
      <c r="A67" s="277"/>
      <c r="B67" s="277"/>
      <c r="C67" s="277"/>
      <c r="D67" s="277"/>
      <c r="E67" s="277"/>
      <c r="F67" s="277"/>
      <c r="G67" s="277"/>
      <c r="H67" s="277"/>
    </row>
  </sheetData>
  <mergeCells count="6">
    <mergeCell ref="A58:H67"/>
    <mergeCell ref="B7:C7"/>
    <mergeCell ref="B8:C8"/>
    <mergeCell ref="B9:C9"/>
    <mergeCell ref="B10:C10"/>
    <mergeCell ref="H7:H11"/>
  </mergeCells>
  <phoneticPr fontId="5" type="noConversion"/>
  <pageMargins left="0.70866141732283472" right="0.70866141732283472" top="0.74803149606299213" bottom="0.74803149606299213" header="0.31496062992125984" footer="0.31496062992125984"/>
  <pageSetup paperSize="9" scale="65" fitToHeight="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3A3A-B707-7741-BA8D-DD7A6EE8862C}">
  <dimension ref="A1"/>
  <sheetViews>
    <sheetView workbookViewId="0"/>
  </sheetViews>
  <sheetFormatPr baseColWidth="10" defaultRowHeight="1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534B-6BCF-9B4D-A552-74B9772333CC}">
  <dimension ref="A1"/>
  <sheetViews>
    <sheetView workbookViewId="0"/>
  </sheetViews>
  <sheetFormatPr baseColWidth="10"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5F9971ED5BD94BB5CE2D63F1A83C70" ma:contentTypeVersion="23" ma:contentTypeDescription="Create a new document." ma:contentTypeScope="" ma:versionID="1e2d87a13d2ea7466d174969b7596b27">
  <xsd:schema xmlns:xsd="http://www.w3.org/2001/XMLSchema" xmlns:xs="http://www.w3.org/2001/XMLSchema" xmlns:p="http://schemas.microsoft.com/office/2006/metadata/properties" xmlns:ns2="43db126d-37ac-4bc6-b778-e73bd4b3cb92" xmlns:ns3="3401b825-7ef5-4d0a-8f98-2a1ff7b18a53" targetNamespace="http://schemas.microsoft.com/office/2006/metadata/properties" ma:root="true" ma:fieldsID="69265687dedce22df9b897cb3464ec9e" ns2:_="" ns3:_="">
    <xsd:import namespace="43db126d-37ac-4bc6-b778-e73bd4b3cb92"/>
    <xsd:import namespace="3401b825-7ef5-4d0a-8f98-2a1ff7b18a53"/>
    <xsd:element name="properties">
      <xsd:complexType>
        <xsd:sequence>
          <xsd:element name="documentManagement">
            <xsd:complexType>
              <xsd:all>
                <xsd:element ref="ns2:k87a198b8f224124858bc3f9373b9789" minOccurs="0"/>
                <xsd:element ref="ns3:TaxCatchAll" minOccurs="0"/>
                <xsd:element ref="ns2:ib2410d097e14a60860af0accfc7881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LengthInSeconds"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b126d-37ac-4bc6-b778-e73bd4b3cb92" elementFormDefault="qualified">
    <xsd:import namespace="http://schemas.microsoft.com/office/2006/documentManagement/types"/>
    <xsd:import namespace="http://schemas.microsoft.com/office/infopath/2007/PartnerControls"/>
    <xsd:element name="k87a198b8f224124858bc3f9373b9789" ma:index="9" nillable="true" ma:taxonomy="true" ma:internalName="k87a198b8f224124858bc3f9373b9789" ma:taxonomyFieldName="Classification" ma:displayName="Classification" ma:default="" ma:fieldId="{487a198b-8f22-4124-858b-c3f9373b9789}" ma:sspId="001d30b0-fca1-443e-b4a1-b2a2c0d1fe3e" ma:termSetId="98387ad6-81bc-43b4-8163-72ba79ed9efe" ma:anchorId="00000000-0000-0000-0000-000000000000" ma:open="false" ma:isKeyword="false">
      <xsd:complexType>
        <xsd:sequence>
          <xsd:element ref="pc:Terms" minOccurs="0" maxOccurs="1"/>
        </xsd:sequence>
      </xsd:complexType>
    </xsd:element>
    <xsd:element name="ib2410d097e14a60860af0accfc7881e" ma:index="12" nillable="true" ma:taxonomy="true" ma:internalName="ib2410d097e14a60860af0accfc7881e" ma:taxonomyFieldName="Publication_x0020_Type" ma:displayName="Publication Type" ma:default="" ma:fieldId="{2b2410d0-97e1-4a60-860a-f0accfc7881e}" ma:sspId="001d30b0-fca1-443e-b4a1-b2a2c0d1fe3e" ma:termSetId="12473fef-c20a-476c-b9ff-3ea0949b6c2c" ma:anchorId="00000000-0000-0000-0000-000000000000" ma:open="fals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Sign-off status" ma:internalName="Sign_x002d_off_x0020_status">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01d30b0-fca1-443e-b4a1-b2a2c0d1fe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01b825-7ef5-4d0a-8f98-2a1ff7b18a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ccdb57d-73f8-40be-874e-70ab880999f9}" ma:internalName="TaxCatchAll" ma:showField="CatchAllData" ma:web="3401b825-7ef5-4d0a-8f98-2a1ff7b18a5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401b825-7ef5-4d0a-8f98-2a1ff7b18a53" xsi:nil="true"/>
    <lcf76f155ced4ddcb4097134ff3c332f xmlns="43db126d-37ac-4bc6-b778-e73bd4b3cb92">
      <Terms xmlns="http://schemas.microsoft.com/office/infopath/2007/PartnerControls"/>
    </lcf76f155ced4ddcb4097134ff3c332f>
    <k87a198b8f224124858bc3f9373b9789 xmlns="43db126d-37ac-4bc6-b778-e73bd4b3cb92">
      <Terms xmlns="http://schemas.microsoft.com/office/infopath/2007/PartnerControls"/>
    </k87a198b8f224124858bc3f9373b9789>
    <ib2410d097e14a60860af0accfc7881e xmlns="43db126d-37ac-4bc6-b778-e73bd4b3cb92">
      <Terms xmlns="http://schemas.microsoft.com/office/infopath/2007/PartnerControls"/>
    </ib2410d097e14a60860af0accfc7881e>
    <_Flow_SignoffStatus xmlns="43db126d-37ac-4bc6-b778-e73bd4b3cb92" xsi:nil="true"/>
  </documentManagement>
</p:properties>
</file>

<file path=customXml/itemProps1.xml><?xml version="1.0" encoding="utf-8"?>
<ds:datastoreItem xmlns:ds="http://schemas.openxmlformats.org/officeDocument/2006/customXml" ds:itemID="{DD1CAD60-6DB0-434F-8BB3-DBE5CC40F3A8}">
  <ds:schemaRefs>
    <ds:schemaRef ds:uri="http://schemas.microsoft.com/sharepoint/v3/contenttype/forms"/>
  </ds:schemaRefs>
</ds:datastoreItem>
</file>

<file path=customXml/itemProps2.xml><?xml version="1.0" encoding="utf-8"?>
<ds:datastoreItem xmlns:ds="http://schemas.openxmlformats.org/officeDocument/2006/customXml" ds:itemID="{8572718B-701F-4C04-A591-EB019AAAD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db126d-37ac-4bc6-b778-e73bd4b3cb92"/>
    <ds:schemaRef ds:uri="3401b825-7ef5-4d0a-8f98-2a1ff7b18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A8F268-89FD-4F87-BA96-F9C563EBCD61}">
  <ds:schemaRefs>
    <ds:schemaRef ds:uri="http://schemas.microsoft.com/office/2006/metadata/properties"/>
    <ds:schemaRef ds:uri="http://schemas.microsoft.com/office/infopath/2007/PartnerControls"/>
    <ds:schemaRef ds:uri="980b2c76-4eb4-4926-991a-bb246786b55e"/>
    <ds:schemaRef ds:uri="8043c280-e672-43f5-886c-af9cae53c7c4"/>
    <ds:schemaRef ds:uri="http://schemas.microsoft.com/sharepoint/v3"/>
    <ds:schemaRef ds:uri="3401b825-7ef5-4d0a-8f98-2a1ff7b18a53"/>
    <ds:schemaRef ds:uri="43db126d-37ac-4bc6-b778-e73bd4b3cb9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Introduction</vt:lpstr>
      <vt:lpstr>Monitoring example</vt:lpstr>
      <vt:lpstr>Light levels (lux)</vt:lpstr>
      <vt:lpstr>Temperature (C)</vt:lpstr>
      <vt:lpstr>Power meter (kWh)</vt:lpstr>
      <vt:lpstr>Offices and corridors</vt:lpstr>
      <vt:lpstr>Classrooms</vt:lpstr>
      <vt:lpstr>Sheet1</vt:lpstr>
      <vt:lpstr>Sheet2</vt:lpstr>
      <vt:lpstr>Server room(s)</vt:lpstr>
      <vt:lpstr>Library, kitchen &amp; toilets</vt:lpstr>
      <vt:lpstr>Woodwork</vt:lpstr>
      <vt:lpstr>Outside</vt:lpstr>
      <vt:lpstr>Heating - gas</vt:lpstr>
      <vt:lpstr>Summary table, by type</vt:lpstr>
      <vt:lpstr>Summary table, by building</vt:lpstr>
      <vt:lpstr>'Light levels (lux)'!_gjdgxs</vt:lpstr>
      <vt:lpstr>Classrooms!Print_Area</vt:lpstr>
      <vt:lpstr>'Heating - gas'!Print_Area</vt:lpstr>
      <vt:lpstr>'Library, kitchen &amp; toilets'!Print_Area</vt:lpstr>
      <vt:lpstr>'Light levels (lux)'!Print_Area</vt:lpstr>
      <vt:lpstr>'Monitoring example'!Print_Area</vt:lpstr>
      <vt:lpstr>'Offices and corridors'!Print_Area</vt:lpstr>
      <vt:lpstr>Outside!Print_Area</vt:lpstr>
      <vt:lpstr>'Power meter (kWh)'!Print_Area</vt:lpstr>
      <vt:lpstr>'Server room(s)'!Print_Area</vt:lpstr>
      <vt:lpstr>'Summary table, by building'!Print_Area</vt:lpstr>
      <vt:lpstr>'Summary table, by type'!Print_Area</vt:lpstr>
      <vt:lpstr>'Temperature (C)'!Print_Area</vt:lpstr>
      <vt:lpstr>Woodwork!Print_Area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Heidi</dc:creator>
  <cp:keywords/>
  <dc:description/>
  <cp:lastModifiedBy>cathryn chatburn</cp:lastModifiedBy>
  <cp:revision/>
  <cp:lastPrinted>2025-01-20T21:45:17Z</cp:lastPrinted>
  <dcterms:created xsi:type="dcterms:W3CDTF">2011-11-20T09:52:01Z</dcterms:created>
  <dcterms:modified xsi:type="dcterms:W3CDTF">2025-04-16T06:48:28Z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0x010100FD5F9971ED5BD94BB5CE2D63F1A83C70</vt:lpwstr>
  </property>
  <property fmtid="{D5CDD505-2E9C-101B-9397-08002B2CF9AE}" pid="3" name="_dlc_DocIdItemGuid">
    <vt:lpwstr>4c0823c5-ebed-44d4-be0d-3e6a28caba91</vt:lpwstr>
  </property>
  <property fmtid="{D5CDD505-2E9C-101B-9397-08002B2CF9AE}" pid="4" name="MSIP_Label_f49efa9f-42fe-4312-9503-c89a219c0830_Enabled">
    <vt:lpwstr>true</vt:lpwstr>
  </property>
  <property fmtid="{D5CDD505-2E9C-101B-9397-08002B2CF9AE}" pid="5" name="MSIP_Label_f49efa9f-42fe-4312-9503-c89a219c0830_SetDate">
    <vt:lpwstr>2024-10-18T03:12:26Z</vt:lpwstr>
  </property>
  <property fmtid="{D5CDD505-2E9C-101B-9397-08002B2CF9AE}" pid="6" name="MSIP_Label_f49efa9f-42fe-4312-9503-c89a219c0830_Method">
    <vt:lpwstr>Standard</vt:lpwstr>
  </property>
  <property fmtid="{D5CDD505-2E9C-101B-9397-08002B2CF9AE}" pid="7" name="MSIP_Label_f49efa9f-42fe-4312-9503-c89a219c0830_Name">
    <vt:lpwstr>MM RESTRICTED</vt:lpwstr>
  </property>
  <property fmtid="{D5CDD505-2E9C-101B-9397-08002B2CF9AE}" pid="8" name="MSIP_Label_f49efa9f-42fe-4312-9503-c89a219c0830_SiteId">
    <vt:lpwstr>a2bed0c4-5957-4f73-b0c2-a811407590fb</vt:lpwstr>
  </property>
  <property fmtid="{D5CDD505-2E9C-101B-9397-08002B2CF9AE}" pid="9" name="MSIP_Label_f49efa9f-42fe-4312-9503-c89a219c0830_ActionId">
    <vt:lpwstr>da5db08c-ea69-4dc2-8aae-50b855aff14e</vt:lpwstr>
  </property>
  <property fmtid="{D5CDD505-2E9C-101B-9397-08002B2CF9AE}" pid="10" name="MSIP_Label_f49efa9f-42fe-4312-9503-c89a219c0830_ContentBits">
    <vt:lpwstr>2</vt:lpwstr>
  </property>
  <property fmtid="{D5CDD505-2E9C-101B-9397-08002B2CF9AE}" pid="11" name="TaxKeyword">
    <vt:lpwstr/>
  </property>
  <property fmtid="{D5CDD505-2E9C-101B-9397-08002B2CF9AE}" pid="12" name="MediaServiceImageTags">
    <vt:lpwstr/>
  </property>
  <property fmtid="{D5CDD505-2E9C-101B-9397-08002B2CF9AE}" pid="13" name="lcf76f155ced4ddcb4097134ff3c332f">
    <vt:lpwstr/>
  </property>
  <property fmtid="{D5CDD505-2E9C-101B-9397-08002B2CF9AE}" pid="14" name="Classification">
    <vt:lpwstr/>
  </property>
  <property fmtid="{D5CDD505-2E9C-101B-9397-08002B2CF9AE}" pid="15" name="Publication Type">
    <vt:lpwstr/>
  </property>
  <property fmtid="{D5CDD505-2E9C-101B-9397-08002B2CF9AE}" pid="16" name="Publication_x0020_Type">
    <vt:lpwstr/>
  </property>
</Properties>
</file>